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ma_000\Documents\KAREN\CUENTA DE COBRO\RIESGOS\"/>
    </mc:Choice>
  </mc:AlternateContent>
  <bookViews>
    <workbookView xWindow="0" yWindow="0" windowWidth="20490" windowHeight="7155"/>
  </bookViews>
  <sheets>
    <sheet name="PMR III TRIM 2021 FPS-FNC" sheetId="2" r:id="rId1"/>
    <sheet name="% II TRIM 2021" sheetId="3" state="hidden" r:id="rId2"/>
    <sheet name="Hoja2"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'PMR III TRIM 2021 FPS-FNC'!$A$13:$AX$13</definedName>
    <definedName name="ACTIVIDAD">'[1]Inventario Controles '!$B$5:$B$43</definedName>
    <definedName name="Agente_generador_externas">[1]Datos!$L$2:$L$7</definedName>
    <definedName name="Agente_generador_internas">[1]Datos!$K$2:$K$8</definedName>
    <definedName name="Amenazas_contexto_proceso">[1]Datos!$AG$2:$AG$11</definedName>
    <definedName name="_xlnm.Print_Area" localSheetId="0">'PMR III TRIM 2021 FPS-FNC'!$A$1:$AX$119</definedName>
    <definedName name="Categoría_corrupción">[1]Datos!$D$2:$D$7</definedName>
    <definedName name="Categoría_estratégica">[1]Datos!$E$2:$E$16</definedName>
    <definedName name="Categoría_gestión_procesos">[1]Datos!$F$2:$F$16</definedName>
    <definedName name="Categoría_oportunidad">[1]Datos!$H$2:$H$6</definedName>
    <definedName name="Categoría_seguridad_información">[1]Datos!$G$2:$G$8</definedName>
    <definedName name="Clase_riesgo">[1]Datos!$J$2:$J$7</definedName>
    <definedName name="Debilidades_contexto_proceso">[1]Datos!$AF$2:$AF$11</definedName>
    <definedName name="Enfoque">[1]Datos!$B$2:$B$6</definedName>
    <definedName name="Medio_de_almacenamiento">[1]Datos!$AV$2:$AV$8</definedName>
    <definedName name="Objetivos_estratégicos">[1]Datos!$Y$2:$Y$5</definedName>
    <definedName name="Oportunidades">[1]Datos!$AB$1:$AB$11</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[1]Datos!$I$2:$I$10</definedName>
    <definedName name="Print_Area" localSheetId="0">'PMR III TRIM 2021 FPS-FNC'!$B$1:$AX$19</definedName>
    <definedName name="Proceso" localSheetId="0">'[2]Datos-Riesgos'!$I$2:$I$28</definedName>
    <definedName name="Proceso">[1]Datos!$C$2:$C$28</definedName>
    <definedName name="Respuestas">[1]Datos!$U$2:$U$3</definedName>
    <definedName name="_xlnm.Print_Titles" localSheetId="0">'PMR III TRIM 2021 FPS-FNC'!$1:$13</definedName>
    <definedName name="Trámites_y_OPAS_afectados">[1]Datos!$AD$2:$AD$35</definedName>
    <definedName name="Vacío">[1]Datos!#REF!</definedName>
    <definedName name="x" localSheetId="0">'[2]Datos-Riesgos'!$T$2</definedName>
    <definedName name="x">[1]Datos!$V$2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4" i="2" l="1"/>
  <c r="AD58" i="2"/>
  <c r="AC58" i="2"/>
  <c r="AB58" i="2"/>
  <c r="AA58" i="2"/>
  <c r="Z58" i="2"/>
  <c r="Y58" i="2"/>
  <c r="X58" i="2"/>
  <c r="W58" i="2"/>
  <c r="V58" i="2"/>
  <c r="T58" i="2"/>
  <c r="S58" i="2"/>
  <c r="R58" i="2"/>
  <c r="Q58" i="2"/>
  <c r="P58" i="2"/>
  <c r="O58" i="2"/>
  <c r="N58" i="2"/>
  <c r="M58" i="2"/>
  <c r="L58" i="2"/>
  <c r="K58" i="2"/>
  <c r="J58" i="2"/>
  <c r="I58" i="2"/>
  <c r="H58" i="2"/>
  <c r="G58" i="2"/>
  <c r="F58" i="2"/>
  <c r="C58" i="2"/>
  <c r="B58" i="2"/>
  <c r="AD55" i="2"/>
  <c r="AC55" i="2"/>
  <c r="AB55" i="2"/>
  <c r="AA55" i="2"/>
  <c r="Z55" i="2"/>
  <c r="Y55" i="2"/>
  <c r="X55" i="2"/>
  <c r="W55" i="2"/>
  <c r="V55" i="2"/>
  <c r="U55" i="2"/>
  <c r="T55" i="2"/>
  <c r="S55" i="2"/>
  <c r="R55" i="2"/>
  <c r="Q55" i="2"/>
  <c r="P55" i="2"/>
  <c r="O55" i="2"/>
  <c r="N55" i="2"/>
  <c r="M55" i="2"/>
  <c r="L55" i="2"/>
  <c r="K55" i="2"/>
  <c r="I55" i="2"/>
  <c r="H55" i="2"/>
  <c r="G55" i="2"/>
  <c r="F55" i="2"/>
  <c r="C55" i="2"/>
  <c r="B55" i="2"/>
  <c r="AC64" i="2"/>
  <c r="AC63" i="2"/>
  <c r="AC61" i="2"/>
  <c r="AC53" i="2"/>
  <c r="AC66" i="2"/>
  <c r="AD95" i="2"/>
  <c r="AC95" i="2"/>
  <c r="AB95" i="2"/>
  <c r="AA95" i="2"/>
  <c r="Z95" i="2"/>
  <c r="Y95" i="2"/>
  <c r="X95" i="2"/>
  <c r="W95" i="2"/>
  <c r="V95" i="2"/>
  <c r="U95" i="2"/>
  <c r="T95" i="2"/>
  <c r="S95" i="2"/>
  <c r="R95" i="2"/>
  <c r="Q95" i="2"/>
  <c r="P95" i="2"/>
  <c r="O95" i="2"/>
  <c r="M95" i="2"/>
  <c r="L95" i="2"/>
  <c r="K95" i="2"/>
  <c r="G95" i="2"/>
  <c r="F95" i="2"/>
  <c r="C95" i="2"/>
  <c r="B95" i="2"/>
  <c r="AD93" i="2"/>
  <c r="AC93" i="2"/>
  <c r="AB93" i="2"/>
  <c r="AA93" i="2"/>
  <c r="Z93" i="2"/>
  <c r="Y93" i="2"/>
  <c r="X93" i="2"/>
  <c r="W93" i="2"/>
  <c r="V93" i="2"/>
  <c r="U93" i="2"/>
  <c r="T93" i="2"/>
  <c r="S93" i="2"/>
  <c r="R93" i="2"/>
  <c r="Q93" i="2"/>
  <c r="P93" i="2"/>
  <c r="O93" i="2"/>
  <c r="N93" i="2"/>
  <c r="M93" i="2"/>
  <c r="L93" i="2"/>
  <c r="K93" i="2"/>
  <c r="G93" i="2"/>
  <c r="F93" i="2"/>
  <c r="C93" i="2"/>
  <c r="B93" i="2"/>
  <c r="AD88" i="2"/>
  <c r="AC88" i="2"/>
  <c r="AB88" i="2"/>
  <c r="AA88" i="2"/>
  <c r="Z88" i="2"/>
  <c r="Y88" i="2"/>
  <c r="X88" i="2"/>
  <c r="W88" i="2"/>
  <c r="V88" i="2"/>
  <c r="U88" i="2"/>
  <c r="T88" i="2"/>
  <c r="S88" i="2"/>
  <c r="R88" i="2"/>
  <c r="Q88" i="2"/>
  <c r="P88" i="2"/>
  <c r="O88" i="2"/>
  <c r="N88" i="2"/>
  <c r="M88" i="2"/>
  <c r="L88" i="2"/>
  <c r="K88" i="2"/>
  <c r="G88" i="2"/>
  <c r="F88" i="2"/>
  <c r="C88" i="2"/>
  <c r="B88" i="2"/>
  <c r="AD85" i="2"/>
  <c r="AC85" i="2"/>
  <c r="AB85" i="2"/>
  <c r="AA85" i="2"/>
  <c r="Z85" i="2"/>
  <c r="Y85" i="2"/>
  <c r="X85" i="2"/>
  <c r="W85" i="2"/>
  <c r="V85" i="2"/>
  <c r="U85" i="2"/>
  <c r="T85" i="2"/>
  <c r="S85" i="2"/>
  <c r="R85" i="2"/>
  <c r="Q85" i="2"/>
  <c r="P85" i="2"/>
  <c r="M85" i="2"/>
  <c r="L85" i="2"/>
  <c r="K85" i="2"/>
  <c r="G85" i="2"/>
  <c r="F85" i="2"/>
  <c r="C85" i="2"/>
  <c r="B85" i="2"/>
  <c r="AC40" i="2"/>
  <c r="AC36" i="2"/>
  <c r="AC33" i="2"/>
  <c r="AX29" i="2"/>
  <c r="AV29" i="2"/>
  <c r="AD29" i="2"/>
  <c r="AC29" i="2"/>
  <c r="AB29" i="2"/>
  <c r="AA29" i="2"/>
  <c r="Z29" i="2"/>
  <c r="Y29" i="2"/>
  <c r="X29" i="2"/>
  <c r="W29" i="2"/>
  <c r="V29" i="2"/>
  <c r="U29" i="2"/>
  <c r="T29" i="2"/>
  <c r="S29" i="2"/>
  <c r="R29" i="2"/>
  <c r="Q29" i="2"/>
  <c r="P29" i="2"/>
  <c r="N29" i="2"/>
  <c r="M29" i="2"/>
  <c r="L29" i="2"/>
  <c r="K29" i="2"/>
  <c r="I29" i="2"/>
  <c r="G29" i="2"/>
  <c r="F29" i="2"/>
  <c r="C29" i="2"/>
  <c r="B29" i="2"/>
  <c r="AX26" i="2"/>
  <c r="AV26" i="2"/>
  <c r="AD26" i="2"/>
  <c r="AC26" i="2"/>
  <c r="AB26" i="2"/>
  <c r="AA26" i="2"/>
  <c r="Z26" i="2"/>
  <c r="Y26" i="2"/>
  <c r="X26" i="2"/>
  <c r="W26" i="2"/>
  <c r="V26" i="2"/>
  <c r="U26" i="2"/>
  <c r="T26" i="2"/>
  <c r="S26" i="2"/>
  <c r="R26" i="2"/>
  <c r="Q26" i="2"/>
  <c r="P26" i="2"/>
  <c r="N26" i="2"/>
  <c r="M26" i="2"/>
  <c r="L26" i="2"/>
  <c r="K26" i="2"/>
  <c r="I26" i="2"/>
  <c r="G26" i="2"/>
  <c r="F26" i="2"/>
  <c r="C26" i="2"/>
  <c r="B26" i="2"/>
  <c r="AX23" i="2"/>
  <c r="AV23" i="2"/>
  <c r="AD23" i="2"/>
  <c r="AC23" i="2"/>
  <c r="AB23" i="2"/>
  <c r="AA23" i="2"/>
  <c r="Z23" i="2"/>
  <c r="Y23" i="2"/>
  <c r="X23" i="2"/>
  <c r="W23" i="2"/>
  <c r="V23" i="2"/>
  <c r="U23" i="2"/>
  <c r="T23" i="2"/>
  <c r="S23" i="2"/>
  <c r="R23" i="2"/>
  <c r="Q23" i="2"/>
  <c r="P23" i="2"/>
  <c r="N23" i="2"/>
  <c r="M23" i="2"/>
  <c r="L23" i="2"/>
  <c r="K23" i="2"/>
  <c r="I23" i="2"/>
  <c r="H23" i="2"/>
  <c r="G23" i="2"/>
  <c r="F23" i="2"/>
  <c r="C23" i="2"/>
  <c r="B23" i="2"/>
  <c r="AD103" i="2"/>
  <c r="AC103" i="2"/>
  <c r="AB103" i="2"/>
  <c r="AA103" i="2"/>
  <c r="Z103" i="2"/>
  <c r="Y103" i="2"/>
  <c r="X103" i="2"/>
  <c r="W103" i="2"/>
  <c r="V103" i="2"/>
  <c r="U103" i="2"/>
  <c r="T103" i="2"/>
  <c r="S103" i="2"/>
  <c r="R103" i="2"/>
  <c r="Q103" i="2"/>
  <c r="P103" i="2"/>
  <c r="O103" i="2"/>
  <c r="N103" i="2"/>
  <c r="M103" i="2"/>
  <c r="L103" i="2"/>
  <c r="K103" i="2"/>
  <c r="J103" i="2"/>
  <c r="I103" i="2"/>
  <c r="H103" i="2"/>
  <c r="G103" i="2"/>
  <c r="AD100" i="2"/>
  <c r="AC100" i="2"/>
  <c r="AB100" i="2"/>
  <c r="AA100" i="2"/>
  <c r="Z100" i="2"/>
  <c r="Y100" i="2"/>
  <c r="X100" i="2"/>
  <c r="W100" i="2"/>
  <c r="V100" i="2"/>
  <c r="U100" i="2"/>
  <c r="T100" i="2"/>
  <c r="S100" i="2"/>
  <c r="R100" i="2"/>
  <c r="Q100" i="2"/>
  <c r="P100" i="2"/>
  <c r="O100" i="2"/>
  <c r="N100" i="2"/>
  <c r="M100" i="2"/>
  <c r="L100" i="2"/>
  <c r="K100" i="2"/>
  <c r="J100" i="2"/>
  <c r="I100" i="2"/>
  <c r="H100" i="2"/>
  <c r="G100" i="2"/>
  <c r="AD98" i="2"/>
  <c r="AC98" i="2"/>
  <c r="AB98" i="2"/>
  <c r="AA98" i="2"/>
  <c r="Z98" i="2"/>
  <c r="Y98" i="2"/>
  <c r="X98" i="2"/>
  <c r="W98" i="2"/>
  <c r="V98" i="2"/>
  <c r="U98" i="2"/>
  <c r="T98" i="2"/>
  <c r="S98" i="2"/>
  <c r="R98" i="2"/>
  <c r="Q98" i="2"/>
  <c r="P98" i="2"/>
  <c r="O98" i="2"/>
  <c r="N98" i="2"/>
  <c r="M98" i="2"/>
  <c r="L98" i="2"/>
  <c r="K98" i="2"/>
  <c r="J98" i="2"/>
  <c r="I98" i="2"/>
  <c r="H98" i="2"/>
  <c r="G98" i="2"/>
  <c r="AD82" i="2"/>
  <c r="AC82" i="2"/>
  <c r="AB82" i="2"/>
  <c r="AA82" i="2"/>
  <c r="Z82" i="2"/>
  <c r="Y82" i="2"/>
  <c r="X82" i="2"/>
  <c r="W82" i="2"/>
  <c r="V82" i="2"/>
  <c r="U82" i="2"/>
  <c r="T82" i="2"/>
  <c r="S82" i="2"/>
  <c r="R82" i="2"/>
  <c r="Q82" i="2"/>
  <c r="P82" i="2"/>
  <c r="O82" i="2"/>
  <c r="M82" i="2"/>
  <c r="L82" i="2"/>
  <c r="K82" i="2"/>
  <c r="I82" i="2"/>
  <c r="H82" i="2"/>
  <c r="F82" i="2"/>
  <c r="E82" i="2"/>
  <c r="D82" i="2"/>
  <c r="C82" i="2"/>
  <c r="B82" i="2"/>
  <c r="AC80" i="2"/>
  <c r="AB80" i="2"/>
  <c r="AA80" i="2"/>
  <c r="Z80" i="2"/>
  <c r="Y80" i="2"/>
  <c r="X80" i="2"/>
  <c r="W80" i="2"/>
  <c r="V80" i="2"/>
  <c r="T80" i="2"/>
  <c r="S80" i="2"/>
  <c r="R80" i="2"/>
  <c r="Q80" i="2"/>
  <c r="P80" i="2"/>
  <c r="N80" i="2"/>
  <c r="M80" i="2"/>
  <c r="L80" i="2"/>
  <c r="K80" i="2"/>
  <c r="G80" i="2"/>
  <c r="F80" i="2"/>
  <c r="C80" i="2"/>
  <c r="B80" i="2"/>
  <c r="AC78" i="2"/>
  <c r="AB78" i="2"/>
  <c r="AA78" i="2"/>
  <c r="Z78" i="2"/>
  <c r="Y78" i="2"/>
  <c r="X78" i="2"/>
  <c r="W78" i="2"/>
  <c r="V78" i="2"/>
  <c r="T78" i="2"/>
  <c r="S78" i="2"/>
  <c r="R78" i="2"/>
  <c r="Q78" i="2"/>
  <c r="P78" i="2"/>
  <c r="M78" i="2"/>
  <c r="L78" i="2"/>
  <c r="K78" i="2"/>
  <c r="G78" i="2"/>
  <c r="F78" i="2"/>
  <c r="C78" i="2"/>
  <c r="B78" i="2"/>
  <c r="AM17" i="2"/>
  <c r="AL17" i="2"/>
  <c r="AK17" i="2"/>
  <c r="AJ17" i="2"/>
  <c r="AI17" i="2"/>
  <c r="AH17" i="2"/>
  <c r="AG17" i="2"/>
  <c r="AF17" i="2"/>
  <c r="AD17" i="2"/>
  <c r="AC17" i="2"/>
  <c r="AB17" i="2"/>
  <c r="AA17" i="2"/>
  <c r="Z17" i="2"/>
  <c r="Y17" i="2"/>
  <c r="X17" i="2"/>
  <c r="W17" i="2"/>
  <c r="V17" i="2"/>
  <c r="U17" i="2"/>
  <c r="T17" i="2"/>
  <c r="S17" i="2"/>
  <c r="R17" i="2"/>
  <c r="Q17" i="2"/>
  <c r="P17" i="2"/>
  <c r="N17" i="2"/>
  <c r="M17" i="2"/>
  <c r="L17" i="2"/>
  <c r="K17" i="2"/>
  <c r="I17" i="2"/>
  <c r="G17" i="2"/>
  <c r="F17" i="2"/>
  <c r="C17" i="2"/>
  <c r="B17" i="2"/>
  <c r="AD16" i="2"/>
  <c r="AC16" i="2"/>
  <c r="AB16" i="2"/>
  <c r="AA16" i="2"/>
  <c r="Z16" i="2"/>
  <c r="Y16" i="2"/>
  <c r="X16" i="2"/>
  <c r="W16" i="2"/>
  <c r="V16" i="2"/>
  <c r="U16" i="2"/>
  <c r="T16" i="2"/>
  <c r="S16" i="2"/>
  <c r="R16" i="2"/>
  <c r="Q16" i="2"/>
  <c r="P16" i="2"/>
  <c r="O16" i="2"/>
  <c r="N16" i="2"/>
  <c r="M16" i="2"/>
  <c r="L16" i="2"/>
  <c r="K16" i="2"/>
  <c r="I16" i="2"/>
  <c r="H16" i="2"/>
  <c r="G16" i="2"/>
  <c r="F16" i="2"/>
  <c r="C16" i="2"/>
  <c r="B16" i="2"/>
  <c r="AD15" i="2"/>
  <c r="AC15" i="2"/>
  <c r="AB15" i="2"/>
  <c r="AA15" i="2"/>
  <c r="Z15" i="2"/>
  <c r="Y15" i="2"/>
  <c r="X15" i="2"/>
  <c r="W15" i="2"/>
  <c r="V15" i="2"/>
  <c r="U15" i="2"/>
  <c r="T15" i="2"/>
  <c r="S15" i="2"/>
  <c r="R15" i="2"/>
  <c r="Q15" i="2"/>
  <c r="P15" i="2"/>
  <c r="O15" i="2"/>
  <c r="N15" i="2"/>
  <c r="M15" i="2"/>
  <c r="L15" i="2"/>
  <c r="K15" i="2"/>
  <c r="J15" i="2"/>
  <c r="I15" i="2"/>
  <c r="G15" i="2"/>
  <c r="F15" i="2"/>
  <c r="C15" i="2"/>
  <c r="B15" i="2"/>
</calcChain>
</file>

<file path=xl/sharedStrings.xml><?xml version="1.0" encoding="utf-8"?>
<sst xmlns="http://schemas.openxmlformats.org/spreadsheetml/2006/main" count="2120" uniqueCount="1021">
  <si>
    <t>PROCESO</t>
  </si>
  <si>
    <t>FORMATO</t>
  </si>
  <si>
    <t>FECHA DE REGISTRO</t>
  </si>
  <si>
    <t>OBJETIVO DEL PROCESO</t>
  </si>
  <si>
    <t>ENFOQUE</t>
  </si>
  <si>
    <t>CLASE</t>
  </si>
  <si>
    <t>RIESGO U OPORTUNIDAD</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</si>
  <si>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</si>
  <si>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</si>
  <si>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</si>
  <si>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</si>
  <si>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</si>
  <si>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</si>
  <si>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</si>
  <si>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</si>
  <si>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CATEGORÍA</t>
  </si>
  <si>
    <t>EVENTO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</si>
  <si>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</si>
  <si>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</si>
  <si>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</si>
  <si>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</si>
  <si>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</si>
  <si>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</si>
  <si>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</si>
  <si>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</si>
  <si>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</si>
  <si>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</si>
  <si>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</si>
  <si>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</si>
  <si>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</si>
  <si>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</si>
  <si>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</si>
  <si>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</si>
  <si>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</si>
  <si>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</si>
  <si>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</si>
  <si>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</si>
  <si>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ACCIONES DE CONTINGENCIA</t>
  </si>
  <si>
    <t>ENTIDAD</t>
  </si>
  <si>
    <t>FONDO DE PASIVO SOCIAL DE FERROCARRILES NACIONALES DE COLOMBIA</t>
  </si>
  <si>
    <t>DEFINIR LAS ACTIVIDADES QUE CONLLEVAN AL CUMPLIMIENTO DE LA METODOLOGÍA PARA LA ADMINISTRACIÓN DEL RIESGO EN EL FONDO DE PASIVO SOCIAL DE FERROCARRILES NACIONALES DE COLOMBIA, DE ACUERDO A LOS LINEAMIENTOS DE LA GUÍA DE ADMINISTRACIÓN DEL RIESGO DE GESTIÓN, CORRUPCIÓN Y SEGURIDAD DIGITAL DEL DEPARTAMENTO ADMINISTRATIVO DE LA FUNCIÓN PÚBLICA DAFP, EN CUANTO A LA IDENTIFICACIÓN, ANÁLISIS, VALORACIÓN Y EVALUACIÓN DEL RIESGO.</t>
  </si>
  <si>
    <t>GESTION PRESTACIONES ECONOMICAS</t>
  </si>
  <si>
    <t>Reducir</t>
  </si>
  <si>
    <t>DIRECCIONAMIENTO ESTRATEGICO</t>
  </si>
  <si>
    <t>Aceptar</t>
  </si>
  <si>
    <t>GESTION TALENTO HUMANO</t>
  </si>
  <si>
    <t>GESTION DOCUMENTAL</t>
  </si>
  <si>
    <t xml:space="preserve">Riesgo de Gestión </t>
  </si>
  <si>
    <t>Cumplimiento</t>
  </si>
  <si>
    <t>[Eficiencia] Inoportuno seguimiento a la gestión</t>
  </si>
  <si>
    <t>durante La ejecución  del  programa anual de Auditorias  dentro de los términos  establecidos.</t>
  </si>
  <si>
    <t xml:space="preserve">--- Ningún Trámite
</t>
  </si>
  <si>
    <t>Procesos de apoyo en el Sistema Integrado de Gestión</t>
  </si>
  <si>
    <t>Posible (3)</t>
  </si>
  <si>
    <t>Mayor (4)</t>
  </si>
  <si>
    <t>Extrema</t>
  </si>
  <si>
    <t xml:space="preserve">
Fuerte
</t>
  </si>
  <si>
    <t>Fuerte</t>
  </si>
  <si>
    <t>Directamente</t>
  </si>
  <si>
    <t xml:space="preserve">
Se debe realizar la verificación y comparación de los documentos cotejando las acciones correctivas y preventivas referentes al hallazgo
</t>
  </si>
  <si>
    <t xml:space="preserve">
Fuerte
</t>
  </si>
  <si>
    <t xml:space="preserve">
Moderado
</t>
  </si>
  <si>
    <t xml:space="preserve">
Moderado
</t>
  </si>
  <si>
    <t>Moderado</t>
  </si>
  <si>
    <t>Rara vez (1)</t>
  </si>
  <si>
    <t>Moderado (3)</t>
  </si>
  <si>
    <t>Moderada</t>
  </si>
  <si>
    <t xml:space="preserve">Seguimiento a la ejecución los programas anuales de auditoria
</t>
  </si>
  <si>
    <t xml:space="preserve">Se debe realizar  y confirmar que la información que se publique en la página web  sea la correcta 
</t>
  </si>
  <si>
    <t xml:space="preserve">Con las evidencias sustentadas y documentadas se realiza la verificación  si el compromiso no se cumplió dentro del plazo inicialmente fijado o se requiere  fijar una nueva fecha dejando anotación en las OBSERVACIONES  o de lo contrario proceder a realizar el primer informe preliminar.
</t>
  </si>
  <si>
    <t>Auditores grupo de trabajo C.I</t>
  </si>
  <si>
    <t xml:space="preserve">reflejado en el informe final de auditoria detallando las acciones correctivas </t>
  </si>
  <si>
    <t xml:space="preserve">
Cambios en la normatividad 
Fallas en los sistemas de información de los entes de control
</t>
  </si>
  <si>
    <t xml:space="preserve">
Auditores grupo de trabajo C.I
</t>
  </si>
  <si>
    <t xml:space="preserve">
Auditorias y procesos de cada área más confiable, minimizando los errores  
</t>
  </si>
  <si>
    <t xml:space="preserve">
Auditores grupo de trabajo C.I
</t>
  </si>
  <si>
    <t>ASISTENCIA JURIDICA</t>
  </si>
  <si>
    <t>SEGUIMIENTO Y EVALUACION INDEPENDIENTE</t>
  </si>
  <si>
    <t xml:space="preserve">
_______________
</t>
  </si>
  <si>
    <t>MEDICION Y MEJORA</t>
  </si>
  <si>
    <t xml:space="preserve">[Eficiencia] Inoportuna atención de necesidades o requerimientos </t>
  </si>
  <si>
    <t xml:space="preserve">--- Ningún Trámite y Procedimiento Administrativo
</t>
  </si>
  <si>
    <t>Todos los procesos en el Sistema Integrado de Gestión</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</si>
  <si>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</si>
  <si>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</si>
  <si>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Fuerte
Fuerte
</t>
  </si>
  <si>
    <t xml:space="preserve">Realizar seguimiento a las actividades misionales de la prestación del servicio a través de herramientas de auditoria médica que garanticen la calidad de los servicios
</t>
  </si>
  <si>
    <t>Baja</t>
  </si>
  <si>
    <t>Imagen</t>
  </si>
  <si>
    <t>[Efectividad] Incumplimiento en la entrega de los resultados e impacto previstos</t>
  </si>
  <si>
    <t xml:space="preserve">--- Todos los Trámites
</t>
  </si>
  <si>
    <t xml:space="preserve">
</t>
  </si>
  <si>
    <t xml:space="preserve">Débil
Débil
</t>
  </si>
  <si>
    <t xml:space="preserve">Moderado
Moderado
</t>
  </si>
  <si>
    <t xml:space="preserve">Débil
Débil
</t>
  </si>
  <si>
    <t>Débil</t>
  </si>
  <si>
    <t>No disminuye</t>
  </si>
  <si>
    <t xml:space="preserve">Moderado
</t>
  </si>
  <si>
    <t/>
  </si>
  <si>
    <t xml:space="preserve"> 
</t>
  </si>
  <si>
    <t>Tecnología</t>
  </si>
  <si>
    <t>[Eficacia] Inadecuada implementación de políticas, normas, estándares, planes y/o programas</t>
  </si>
  <si>
    <t xml:space="preserve">Sanciones por los entes de control
</t>
  </si>
  <si>
    <t xml:space="preserve">Moderado
Moderado
</t>
  </si>
  <si>
    <t xml:space="preserve">Fuerte
</t>
  </si>
  <si>
    <t>GESTION DE SERVICIOS DE SALUD</t>
  </si>
  <si>
    <t>ATENCION AL CIUDADANO</t>
  </si>
  <si>
    <t xml:space="preserve">--- Todos los Trámites y Procedimientos Administrativos
</t>
  </si>
  <si>
    <t xml:space="preserve">Sanciones por los entes de control
Mala imagen de la entidad frente a los usuarios y al publico en general
</t>
  </si>
  <si>
    <t xml:space="preserve">
</t>
  </si>
  <si>
    <t>GESTION BIENES TRANSFERIDOS</t>
  </si>
  <si>
    <t>Financiero</t>
  </si>
  <si>
    <t>[Eficacia] Incumplimiento de los objetivos establecidos</t>
  </si>
  <si>
    <t>Procesos misionales en el Sistema Integrado de Gestión</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</si>
  <si>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</si>
  <si>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incremento  en el impuesto predial y complementarios.
</t>
  </si>
  <si>
    <t>Probable (4)</t>
  </si>
  <si>
    <t>Alta</t>
  </si>
  <si>
    <t>La probabilidad nos dio 3, el impacto 3; ya que existe la probabilidad que suceda el incumplimiento de los objetivos establecidos para la administrar y comercializar los bienes transferidos extintos de los Ferrocarriles Nacionales de Colombia, por falta de recursos financieros para pagar impuestos, saneamientos entre otros.</t>
  </si>
  <si>
    <t xml:space="preserve">Fuerte
Fuerte
Fuerte
Fuerte
Fuerte
</t>
  </si>
  <si>
    <t xml:space="preserve">Moderado
Fuerte
Moderado
Fuerte
Moderado
</t>
  </si>
  <si>
    <t xml:space="preserve">Fuerte
Fuerte
Fuerte
</t>
  </si>
  <si>
    <t xml:space="preserve">Fuerte
Moderado
Fuerte
</t>
  </si>
  <si>
    <t>La probabilidad me dio Probable (4) y el impacto me dio Menor (2) ya que existe la probabilidad que suceda el incumplimiento de los objetivos establecidos para la administrar y comercializar los bienes transferidos extintos de los Ferrocarriles Nacionales de Colombia, por falta de recursos financieros para pagar impuestos, saneamientos, levantamientos topográficos y visitas técnicas a cada bien inmueble.</t>
  </si>
  <si>
    <t>GESTION SERVICIOS ADMINISTRATIVOS</t>
  </si>
  <si>
    <t>Incumplimiento legal</t>
  </si>
  <si>
    <t xml:space="preserve">--- Otros Procedimientos Administrativos (OPA´S) - MSPS
</t>
  </si>
  <si>
    <t>Procesos estratégicos en el Sistema Integrado de Gestión</t>
  </si>
  <si>
    <t xml:space="preserve">Rotación de personal por cambio de gobierno
</t>
  </si>
  <si>
    <t>Catastrófico (5)</t>
  </si>
  <si>
    <t xml:space="preserve">Débil
Débil
Débil
</t>
  </si>
  <si>
    <t xml:space="preserve">Moderado
Moderado
Débil
</t>
  </si>
  <si>
    <t xml:space="preserve">Débil
</t>
  </si>
  <si>
    <t>Procesos misionales y estratégicos misionales en el Sistema Integrado de Gestión</t>
  </si>
  <si>
    <t xml:space="preserve">Política de austeridad en el gasto publico por parte del gobierno nacional.
</t>
  </si>
  <si>
    <t xml:space="preserve">Fuerte
Fuerte
Fuerte
Fuerte
Fuerte
Fuerte
</t>
  </si>
  <si>
    <t>Improbable (2)</t>
  </si>
  <si>
    <t>GESTION RECURSOS FINANCIEROS</t>
  </si>
  <si>
    <t>Posible (4)</t>
  </si>
  <si>
    <t>Pago de sanciones económicas por incumplimiento en la normatividad aplicable ante un ente regulador,</t>
  </si>
  <si>
    <t xml:space="preserve">
01/07/2020
_______________
</t>
  </si>
  <si>
    <t xml:space="preserve">
31/12/2020
_______________
</t>
  </si>
  <si>
    <t xml:space="preserve">[Eficiencia] Inadecuado seguimiento a la asignación y/o ejecución de los recursos </t>
  </si>
  <si>
    <t>GESTIÓN DE COBRO</t>
  </si>
  <si>
    <t>Operativo</t>
  </si>
  <si>
    <t>- Impacto que afecte la ejecución presupuestal en un valor ≥20% y &lt;50%  y/o
- Pérdida de cobertura en la prestación de los servicios de la entidad ≥20% y &lt;50%  y/o
- Pago de indemnizaciones a terceros por acciones legales que pueden afectar el presupuesto total de la entidad en un valor ≥20% y &lt;50%  y/o
- Pago de sanciones económicas por incumplimiento en la normatividad aplicable ante un ente regulador, las cuales afectan en un valor ≥20% y &lt;50% del presupuesto general de la entidad.</t>
  </si>
  <si>
    <t xml:space="preserve">
_______________
31/07/2020
</t>
  </si>
  <si>
    <t xml:space="preserve">
_______________
31/12/2020
</t>
  </si>
  <si>
    <t>-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t>
  </si>
  <si>
    <t xml:space="preserve">--- Todos los Procedimientos Administrativos
</t>
  </si>
  <si>
    <t xml:space="preserve">Moderado
Débil
</t>
  </si>
  <si>
    <t>Estratégico</t>
  </si>
  <si>
    <t>GESTION TIC'S</t>
  </si>
  <si>
    <t xml:space="preserve">[Eficacia] Inadecuado suministro/entrega de Productos y/o servicios </t>
  </si>
  <si>
    <t xml:space="preserve">Coordinador de Servicios Administrativos
_______________
</t>
  </si>
  <si>
    <t>El riesgo cuenta con una probabilidad de 3 y un impacto de 3</t>
  </si>
  <si>
    <t>[Eficacia] Inadecuada planificación</t>
  </si>
  <si>
    <t>Por retraso en la distribución de los equipos de computo de la entidad</t>
  </si>
  <si>
    <t>Al no poder personalizar la plataforma de la mesa de ayuda</t>
  </si>
  <si>
    <t xml:space="preserve">
_______________
Oficina Asesora de Planeación y Sistemas 
</t>
  </si>
  <si>
    <t xml:space="preserve">
_______________
Actualización de metodologías
</t>
  </si>
  <si>
    <t xml:space="preserve">
_______________
01/07/2020
</t>
  </si>
  <si>
    <t xml:space="preserve">
_______________
31/12/2020
</t>
  </si>
  <si>
    <t xml:space="preserve">
Profesional  OPS
_______________
</t>
  </si>
  <si>
    <t xml:space="preserve">
01/01/2020
_______________
</t>
  </si>
  <si>
    <t xml:space="preserve">
31/12/2020
______________
</t>
  </si>
  <si>
    <t xml:space="preserve">
Insuficiente asignación de recursos presupuestales para atender las necesidades en la siguiente vigencia.
Posibles sanciones de parte de entes control y de regulación
Escasa asignación presupuestal para cumplir con todas las necesidades de la Entidad</t>
  </si>
  <si>
    <t xml:space="preserve">
_______________
Profesional de la Oficina OPS
</t>
  </si>
  <si>
    <t xml:space="preserve">
_______________
Circular  Ministerio de Hacienda y Crédito Público dando a conocer los lineamientos del Anteproyecto de presupuesto
</t>
  </si>
  <si>
    <t xml:space="preserve">
_______________
20/02/2021
</t>
  </si>
  <si>
    <t xml:space="preserve">
_______________
21/03/2021
</t>
  </si>
  <si>
    <t xml:space="preserve">
31/12/2020
______________
</t>
  </si>
  <si>
    <t xml:space="preserve">
01/01/2020
_______________
</t>
  </si>
  <si>
    <t xml:space="preserve">
Jefe de la Oficina Asesora de Planeación - Profesional de la Oficina OPS
_______________
</t>
  </si>
  <si>
    <t xml:space="preserve">
Desconocer las necesidades de los usuarios
Formular planes institucionales  desarticulados con los lineamientos de los Entes que regulan a la Entidad
Formular Planes institucionales que no cumplan con los requisitos establecidos
No cumplir con los términos para formular los planes
</t>
  </si>
  <si>
    <t xml:space="preserve">
Falta de caracterización de los grupos de valor, la cual provee información para la planeación estratégica y su ejecución. 
Inadecuada formulación e implementación de las metodologías establecidas por la entidad
Falta de software para planeación, administración y reporte de los planes institucionales 
</t>
  </si>
  <si>
    <t xml:space="preserve">
Solicitar a la Oficina de Defensa judicial sobre el avance y estado de  las demandas,   relacionados con bienes inmuebles.
Emitir informe sobre la ocupación que se tenga conocimiento de los inmuebles,  dirigido a la Coordinación de Defensa Judicial para que tome decisiones frente al saneamiento de cada inmueble.
Actualizar base de datos de bienes inmuebles relacionado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t>
  </si>
  <si>
    <t xml:space="preserve">
Oficio
_______________
</t>
  </si>
  <si>
    <t xml:space="preserve">
21/07/2020
_______________
</t>
  </si>
  <si>
    <t xml:space="preserve">
31/12/2020
_______________
</t>
  </si>
  <si>
    <t xml:space="preserve">
Coordinador GIT del proceso Gestión Servicios Administrativos</t>
  </si>
  <si>
    <t xml:space="preserve">
Plan Anual de Adquisiciones</t>
  </si>
  <si>
    <t xml:space="preserve">Por Errores en los registros en el sistema contable vigente </t>
  </si>
  <si>
    <t xml:space="preserve">Ante la insuficiente asignación de recursos presupuestales </t>
  </si>
  <si>
    <t xml:space="preserve">Para Formular los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t>
  </si>
  <si>
    <t>Para  el reconocimiento y pago de las prestaciones económicas solicitadas por los usuarios.</t>
  </si>
  <si>
    <t xml:space="preserve">[Eficiencia] Inadecuado seguimiento a la gestión </t>
  </si>
  <si>
    <t>Al funcionario y/o contratista designado en el punto de Atención al Ciudadano para la radicación de solicitudes, respuestas oportunas y atención a las quejas que realizan al proceso.</t>
  </si>
  <si>
    <t>Por  la desactualización de las herramientas tecnológicas.</t>
  </si>
  <si>
    <t>Con la no asignación de recursos necesarios para la administrar y comercializar los bienes transferidos extintos de los Ferrocarriles Nacionales de Colombia</t>
  </si>
  <si>
    <t>Al no actualizar inventario de bienes devolutivos - cuentas personales para garantizar  custodia y aseguramiento de los mismos</t>
  </si>
  <si>
    <t>Al no efectuar el aseguramiento de los bienes de propiedad de la entidad</t>
  </si>
  <si>
    <t>Al Emitir las respuestas de competencia del GIT de Gestión Talento Humano a usuarios internos y externos; teniendo en cuenta que el proceso no dispone de los mecanismos físicos y digitales que le permita acceder de manera oportuna a la información.</t>
  </si>
  <si>
    <t xml:space="preserve">En La ejecución de las actividades contempladas en los planes de gestión humana, según las necesidades y expectativas expresadas por los funcionarios de la entidad. </t>
  </si>
  <si>
    <t xml:space="preserve">
Formato debidamente avalado por el coordinador del proceso
_______________
</t>
  </si>
  <si>
    <t xml:space="preserve">
01/07/2020
_______________
</t>
  </si>
  <si>
    <t xml:space="preserve">
31/12/2020
_______________
</t>
  </si>
  <si>
    <t xml:space="preserve">
Coordinador de PAC
_______________
</t>
  </si>
  <si>
    <t xml:space="preserve">
Demandas y/o detrimento patrimonial de la entidad.
demandas y/o detrimento patrimonial de la entidad.
</t>
  </si>
  <si>
    <t xml:space="preserve">
Listas de chequeo
</t>
  </si>
  <si>
    <t xml:space="preserve">
Fuerte
</t>
  </si>
  <si>
    <t xml:space="preserve">Por falta de medidas o mecanismos coercitivos para el recaudo en etapa persuasiva </t>
  </si>
  <si>
    <t>En la atención de las peticiones de Usuarios o terceros interesados</t>
  </si>
  <si>
    <t>Para el recaudo  anual proyectado de las obligaciones creadas a favor de las Entidades asignadas al FPS-FNC por el Gobierno Nacional.</t>
  </si>
  <si>
    <t xml:space="preserve">Para el reconocimiento como acreedores de la Entidad dentro del proceso concursal (reestructuración, reorganización, validación judicial de acuerdos extrajudiciales de reorganización, liquidación obligatoria, liquidación administrativa, concordato, insolvencia de persona natural no comerciante o cualquier figura análoga)
</t>
  </si>
  <si>
    <t xml:space="preserve">La no materialización de las medidas cautelares, debido a que la mayoría de las cuentas son de recursos inembargables o por falta de recursos en las cuentas de los deudores
Interposición del medio de control de nulidad y restablecimiento de los procesos en etapas de cobro, ante la jurisdicción contenciosa administrativa
Procedencia de la revocatoria directa de los actos administrativos dentro de las etapas de las gestión de cobro
Detrimento patrimonial por operar la prescripción por parte de las entidades deudoras
Afectación de la continuidad de las actividades del proceso gestión de cobro por la emergencia sanitaria covid-19
</t>
  </si>
  <si>
    <t xml:space="preserve">
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</si>
  <si>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 xml:space="preserve">Falta de documentación que constituye el título ejecutivo complejo soporte para el pago y cobro (circular conjunta 069 de 2008 artículo 2º
</t>
  </si>
  <si>
    <t xml:space="preserve">Renuencia en el pago de las obligaciones a favor del fps-fnc por parte de los deudores al declararse insolventes o encontrarse inmersos en procesos concursales.
</t>
  </si>
  <si>
    <t xml:space="preserve">
Falta de actualización de los expedientes en etapa de cobro coactivo
Falta de actualización y digitalización de los expedientes en etapa persuasiva y coactiva fps
Falta de respuesta oportuna de las peticiones presentadas por los usuarios en gestión de cobro
Falta de insumos para dar respuesta de fondo a las peticiones
</t>
  </si>
  <si>
    <t xml:space="preserve">
Afectación de la continuidad de las actividades del proceso gestión de cobro por la emergencia sanitaria covid-19
Aumento de tutelas interpuestas por falta de oportunidad en las respuestas de las peticiones
</t>
  </si>
  <si>
    <t xml:space="preserve">Falta de herramientas de control y seguimiento de los procesos concursales
</t>
  </si>
  <si>
    <t xml:space="preserve">Renuencia en el pago de las obligaciones a favor del fps-fnc por parte de los deudores al declararse insolventes o encontrarse inmersos en procesos concursales.
</t>
  </si>
  <si>
    <t xml:space="preserve">
Se aumenta la posibilidad de no ser reconocidos en forma oportuna como acreedores
Se disminuye la probabilidad del recaudo y puede presentarse el no pago definitivo de las acreencias a favor de la Entidad
</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</si>
  <si>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scanner, computadores)
Procedimientos de contratación desactualizados
</t>
  </si>
  <si>
    <t xml:space="preserve">Aumento en el número de procesos iniciados en contra del fps-fnc
Numerosos ordenes de embargos judiciales con ocasión del no pago de sentencias judiciales 
Multas por parte de los entes de control
Cambio de normatividad 
Afectación del proceso por emergencia sanitaria covid-19
</t>
  </si>
  <si>
    <t xml:space="preserve">
Entorpecer la productividad las obligaciones asignadas al personal 
Incumplimiento en las respuestas de los requerimientos
Dilación en términos de respuesta de las acciones constitucionales interpuestas ante el FPS-FNC
Pérdida de la curva de aprendizaje
Aumento de medidas cautelares sobre los bienes el FPS-FNC
Hallazgos por parte de los entes de control 
Puede generarse detrimento en el patrimonio de la entidad
Desgaste en los trámites del proceso
Retraso en el cumplimiento del objetivo del proceso
</t>
  </si>
  <si>
    <t xml:space="preserve">Equipos tecnológicos obsoletos (impresora, scanner, computadores)
</t>
  </si>
  <si>
    <t xml:space="preserve">Cambio de normatividad 
Afectación del proceso por emergencia sanitaria covid-19 
Indisponibilidad de la plataforma de Colombia compra eficiente
</t>
  </si>
  <si>
    <t>Incumplimiento en la publicación de los procesos contractuales en el SECOP II , en los términos legales, por fallas en el equipo tecnológico
Codificación del trámite de publicación de los procesos contractuales
Afectaciones en los tiempos del proceso de selección, debido a las fallas en los sistemas tecnológicos en las audiencias virtuales 
Retraso en el proceso de contratación</t>
  </si>
  <si>
    <t xml:space="preserve">Convocar mesas de trabajo con entidades deudoras
Contactar al deudor con el fin de invitarlo a realizar el pago de la obligación
</t>
  </si>
  <si>
    <t xml:space="preserve">Realizar oportunamente el reparto de las peticiones y/o requerimientos para dar respuesta en los términos regulados en la ley 
Solicitar oportunamente los insumos a las áreas misionales y de apoyo de la entidad, con el fin de dar respuesta oportuna
</t>
  </si>
  <si>
    <t xml:space="preserve">Interponer medidas cautelares sobre los procesos de cobro coactivo que tengan debidamente ejecutoriadas sus etapas 
Actualizar los procedimientos de gestión de cobro
</t>
  </si>
  <si>
    <t xml:space="preserve">Suscripción de convenios interadministrativos que coadyuven a través de herramientas digitales la gestión de cobro de la entidad
</t>
  </si>
  <si>
    <t xml:space="preserve">Realizar seguimiento a los términos otorgados al deudor para el pago de la obligación o suscripción del acuerdo de pago
</t>
  </si>
  <si>
    <t xml:space="preserve">Realizar el seguimiento al reparto de las peticiones asignadas con el fin de verificar la respuesta oportuna de las mismas
</t>
  </si>
  <si>
    <t xml:space="preserve">Resolver las etapas procesales de los procedimientos administrativos de cobro coactivo que se encuentren pendientes de respuesta
</t>
  </si>
  <si>
    <t xml:space="preserve">Actualizar la base de datos de procesos de las entidades deudoras que se encuentren inmersos en procesos concursales
</t>
  </si>
  <si>
    <t xml:space="preserve">
Atención inoportuna a las peticiones de usuarios o terceros interesados
Ineficiencia en la Gestión de las respuestas a los usuarios o terceros interesados 
Acciones de tutelas en contra de la Entidad
Imposibilidad de emitir respuestas de fondo a las peticiones 
Imposibilidad de emitir respuestas de Fondo a las peticiones de  los usuarios o terceros interesados, por depender de insumos que se encuentran en el archivo físico de la Entidad 
Imposición de sanciones a la Entidad
</t>
  </si>
  <si>
    <t xml:space="preserve">
Los procedimientos existentes coadyuvan a la realización del objetivo del proceso, y a prevenir el riesgo en el sentido de que se ejerce un constante seguimiento a los deudores para lograr acuerdos de pago que faciliten el recaudo en etapa persuasiva, sin embargo, dependemos de la voluntad del deudor de cancelar la obligación puesto que no podemos coaccionarlos para el pago</t>
  </si>
  <si>
    <t xml:space="preserve">
Los procedimientos existentes coadyuvan a la realización del objetivo del proceso, y a prevenir el riesgo en el sentido de que se ejerce una constante verificación del término para responder las solicitudes de usuarios y terceros interesados, pero se pueden presentar casos de no respuesta oportuno por falta de insumo necesario que deben proporcionar los procesos misionales y/o de apoyo y entidades externas que permita satisfacer de fondo el requerimiento presentado</t>
  </si>
  <si>
    <t xml:space="preserve">
Los procedimientos existentes coadyuvan a la realización del objetivo del proceso, y a prevenir el riesgo en el sentido de que se ejerce una constante gestión para obtener el recaudo mediante el uso de las medidas coercitivas con las que cuenta la entidad en ejercicio del poder exorbitante de la administración, sin embargo se presentan situaciones externas por la insolvencia de los deudores, o que sus recursos pertenezcan al SGP o que se suspendan términos por causa del covid-19, y se imposibilite el logro de los objetivos del recaudo en la vigencia</t>
  </si>
  <si>
    <t xml:space="preserve">
La entidad no cuenta con suficientes herramientas tecnológicas para realizar control, seguimiento y labores de identificación de las entidades inmersas en procesos concursales  y de esta manera presentar las acreencias a favor de la entidad en forma oportuna, disminuyéndose la probabilidad de la recuperación del recurso adeudado  por  no presentar las acreencias a tiempo, generando la pérdida de los mismos.</t>
  </si>
  <si>
    <t xml:space="preserve">______________
Coordinador persuasivo
</t>
  </si>
  <si>
    <t xml:space="preserve">
_______________
Base de datos "base general gestión cobro persuasivo"
</t>
  </si>
  <si>
    <t xml:space="preserve">Remitir el expediente del proceso persuasivo a la oficina de cobro coactivo
</t>
  </si>
  <si>
    <t xml:space="preserve">Coordinador persuasivo
</t>
  </si>
  <si>
    <t xml:space="preserve">Remisión de expediente para que se inicien las acciones coercitivas en etapa coactiva, que lleven al recaudo oportuno
</t>
  </si>
  <si>
    <t xml:space="preserve">En caso de no poder dar respuesta parcial o de fondo en los términos de ley, solicitar la ampliación  del término para dar respuesta
</t>
  </si>
  <si>
    <t xml:space="preserve">Subdirector financiero, coordinador cobro persuasivo, coordinador cobro coactivo
</t>
  </si>
  <si>
    <t xml:space="preserve">Oficio de solicitud de ampliación del término
</t>
  </si>
  <si>
    <t xml:space="preserve">Convocar mesas de trabajo con los ejecutados con el fin de crear situaciones que permitan el recaudo y de la obligación
</t>
  </si>
  <si>
    <t xml:space="preserve">Coordinador cobro coactivo
</t>
  </si>
  <si>
    <t xml:space="preserve">Oficio de solicitud de mesas de trabajo a los ejecutados
</t>
  </si>
  <si>
    <t xml:space="preserve">Realizar el cruce manual de información conforme con los datos hallados en las plataformas virtuales del ministerio de hacienda y crédito público y las superintendencias
</t>
  </si>
  <si>
    <t xml:space="preserve">Profesional de apoyo cobro coactivo-  concursales
</t>
  </si>
  <si>
    <t xml:space="preserve">Base de datos actualizada con el cruce de información realizado de forma manual conforme con los datos hallados en las plataformas virtuales del ministerio de hacienda y crédito público y las superintendencias
</t>
  </si>
  <si>
    <t xml:space="preserve">
01/09/2020
</t>
  </si>
  <si>
    <t xml:space="preserve">
30/06/2021
</t>
  </si>
  <si>
    <t xml:space="preserve">Incumplimiento en la implementación de las tablas documentales en los procesos archivísticos
</t>
  </si>
  <si>
    <t xml:space="preserve">Sanciones por incumplimiento de normatividad exigida por el ente regulador. 
</t>
  </si>
  <si>
    <t xml:space="preserve">Falta de recurso humano 
</t>
  </si>
  <si>
    <t xml:space="preserve">Perdida de documentos por deterioro 
</t>
  </si>
  <si>
    <t>Daño de activos</t>
  </si>
  <si>
    <t>Ante los requerimientos presentados por los diferentes despachos judiciales, entes de control y usuarios</t>
  </si>
  <si>
    <t>Para el cumplimiento de los principios de publicidad y transparencia que rigen la  Contratación Estatal</t>
  </si>
  <si>
    <t>- Impacto que afecte la ejecución presupuestal en un valor ≥5% y &lt;20%  y/o
- Pérdida de cobertura en la prestación de los servicios de la entidad ≥10% y &lt;20%  y/o
- Pago de indemnizaciones a terceros por acciones legales que pueden afectar el presupuesto total de la entidad en un valor ≥5% y &lt;20%  y/o
- Pago de sanciones económicas por incumplimiento en la normatividad aplicable ante un ente regulador, las cuales afectan en un valor ≥5% y &lt;20% del presupuesto general de la entidad.</t>
  </si>
  <si>
    <t xml:space="preserve">Realizar valoración de la viabilidad de los procesos judiciales que se presentan al interior de la entidad
Actualizar los procedimientos de contratación
</t>
  </si>
  <si>
    <t xml:space="preserve">
Registrar  los datos correctos del proceso de contratación en el SECOP II 
Verificar que la documentación esté completa previo a su cargue en el SECOP II
</t>
  </si>
  <si>
    <t xml:space="preserve">Verificar el cumplimiento de las obligaciones contractuales
Actualizar los procedimientos de evaluación de los proveedores 
Verificarla idoneidad de quienes representarán judicialmente a la entidad e imposición de trámites para la realización de la defensa
</t>
  </si>
  <si>
    <t xml:space="preserve">Verificar la publicación en el SECOP II 
</t>
  </si>
  <si>
    <t>Los procedimientos existentes coadyuvan a la realización del objetivo del proceso, y a prevenir el riesgo en el sentido de que se ejerce una constante supervisión sobre los trámites internos. sin embargo existen probabilidades de que suceda por cuanto no se cuenta con suficiente personal para responder los requerimientos en oportunidad y en debida forma, y con el insumo requerido por las áreas misionales y de apoyo</t>
  </si>
  <si>
    <t>Los procedimientos existentes coadyuvan a la realización del objetivo del proceso, y a prevenir el riesgo en el sentido de que se ejerce una constante revisión del cargue de la información en el SECOP II, sin embargo, por faltas involuntarias en el cargue de la información correcta y fallas en la plataforma de Colombia compra eficiente, existe la probabilidad de que el riesgo se materialice</t>
  </si>
  <si>
    <t xml:space="preserve">Profesional de apoyo OAJ - Contratación 
</t>
  </si>
  <si>
    <t xml:space="preserve">En caso de no poder dar respuesta parcial o de fondo en los términos de ley, solicitar a los usuarios, despachos judiciales y entes de control la ampliación del término para dar respuesta
</t>
  </si>
  <si>
    <t xml:space="preserve">Jefe oficina asesora jurídica y coordinador defensa judicial
</t>
  </si>
  <si>
    <t xml:space="preserve">Oficio o correo electrónico de solicitud de ampliación del término
</t>
  </si>
  <si>
    <t xml:space="preserve">Documento o información faltante cargado en SECOP II, y proceso de contratación publicado en su totalidad
</t>
  </si>
  <si>
    <t xml:space="preserve">Solicitar soporte a Colombia compra eficiente  para las fallas que se nos presenten como entidad compradora y frente a nuestros proveedores  a través del formulario https://www.colombiacompra.gov.co/soporte/formulario-de-soporte.
</t>
  </si>
  <si>
    <t xml:space="preserve">
Profesional del apoyo designado por la OAPS
_______________
</t>
  </si>
  <si>
    <t xml:space="preserve">
Informe semanal de seguimiento
_______________
</t>
  </si>
  <si>
    <t xml:space="preserve">
01/09/2020
_______________
</t>
  </si>
  <si>
    <t xml:space="preserve">
30/05/2021
_______________
</t>
  </si>
  <si>
    <t xml:space="preserve">
01/01/2021
_______________
</t>
  </si>
  <si>
    <t xml:space="preserve">
31/03/2021
_______________
</t>
  </si>
  <si>
    <t xml:space="preserve">Cambios de la normatividad 
</t>
  </si>
  <si>
    <t xml:space="preserve">Si se materializa el riesgo, puede afectar a la entidad ocasionando, reproceso de actividades y aumento de carga operativa  y/o afectando la Imagen institucional y/ o originando  Investigaciones penales, fiscales o disciplinarias.
</t>
  </si>
  <si>
    <t xml:space="preserve">Revisa y verifica la información reportada por los procesos a medición y mejora  y si presenta inconsistencias se devuelve.
</t>
  </si>
  <si>
    <t>Existe una alta posibilidad, alta de que suceda, generando el impacto medianas consecuencias sobre la entidad</t>
  </si>
  <si>
    <t xml:space="preserve">Jefe de la Oficina Asesora de Planeación y Sistemas
</t>
  </si>
  <si>
    <t xml:space="preserve">Jefe de la Oficina Asesora de Planeación y Sistemas 
</t>
  </si>
  <si>
    <t>Incumplimiento de compromisos</t>
  </si>
  <si>
    <t>Insignificante (1)</t>
  </si>
  <si>
    <t>Cuando se materializa el riesgo  No hay interrupción de las operaciones de la entidad  y/o,  No se generan sanciones económicas o administrativas  y  No se afecta la imagen institucional de forma significativa.</t>
  </si>
  <si>
    <t>Durante la ejecución y reportes del avance de las actividades trazadas por parte de los procesos</t>
  </si>
  <si>
    <t xml:space="preserve">Cambios normativos
</t>
  </si>
  <si>
    <t xml:space="preserve">
1/07/2020</t>
  </si>
  <si>
    <t xml:space="preserve">
31/12/2020</t>
  </si>
  <si>
    <t>Al no contar con los insumos necesarios y actualizados para el direccionamiento estratégico de la entidad con el fin de garantizar el cumplimiento de los objetivos institucionales.</t>
  </si>
  <si>
    <t xml:space="preserve">
Desactualización del contexto estratégico Institucional y por procesos ( planeación estratégica)
Falta de caracterización de los grupos de valor, la cual provee información para la planeación estratégica y su ejecución. 
La entidad tiene a cargo los negocios (prestaciones económicas y administrar prestación de servicios de salud), Sin embargo esta adscrita solo al Ministerio de Salud y Protección Social; por tanto, no recibe lineamientos del Ministerio de Hacienda y Crédito Público en lo pertinente.
Falta de toma de acciones oportunas y acertadas con base en los insumos resultantes de la medición del desempeño institucional. 
</t>
  </si>
  <si>
    <t xml:space="preserve">
Procedimiento Actualizado
_______________
</t>
  </si>
  <si>
    <t xml:space="preserve">
Procedimiento Actualizado
_______________
</t>
  </si>
  <si>
    <t xml:space="preserve">
Revisar el Decreto 612 de 2018 y verificar que todos a responsabilidad contengan los lineamientos básicos y estén contemplados en el orden del día para ser presentados al Comité Institucional de Gestión y Desempeño 
Envío de correo electrónico y/o circular a los responsables de formular los planes Plan Estratégico Institucional, Plan Institucional de Archivos de la Entidad -PINAR, Plan Anual de Adquisiciones, Plan Anticorrupción y de Atención al Ciudadano, Plan de Acción, Plan Estratégico de Tecnologías de la Información y las Comunicaciones PETI, Plan de Tratamiento de Riesgos de Seguridad y Privacidad de la Información, Plan de Seguridad y Privacidad de la Información, con dos mes de antelación al 31 de enero de cada vigencias
</t>
  </si>
  <si>
    <t>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</si>
  <si>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</si>
  <si>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</si>
  <si>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</si>
  <si>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De acuerdo a la matriz de valoración se determinó que existe una probabilidad posible de que se materialice el riesgo, ya que se presentó una vez en los últimos cinco (5) años, y el impacto es menor. 
Debido a que los mecanismos de control pueden resultar ineficientes dado que la operatividad del servicio no se encuentra al 100% bajo la supervisión del Fondo, generando quejas y reclamos por parte de los usuarios y/o envío de información incorrecta o extemporánea a los Entes de Control.</t>
  </si>
  <si>
    <t xml:space="preserve">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Debido a la emergencia sanitaria que actualmente vive el país y ante la falta de digitalización de manera completa y actualizada de los expedientes de lo pensionados, se  puede incurrir en demoras para dar respuesta a las solicitudes de las prestaciones económicas.
</t>
  </si>
  <si>
    <t xml:space="preserve">
Falta de capacitación al funcionario de Atención al ciudadano que atienda las quejas, inquietudes,  las solicitudes del proceso y  que realice un filtro con el fin de resolver las mismas y solo lleguen al proceso aquellas que requieran estudio jurídico o soporte documental.
Demoras en los trámites ocasionada por la falta de respuesta o respuesta extemporánea de las otras dependencias de la Entidad.
</t>
  </si>
  <si>
    <t xml:space="preserve">
Imposición de Sanciones por la falta de atención las quejas, inquietudes,  solicitudes del proceso y  por al no dar respuesta oportuna por no realizar un filtro efectivo a las solicitudes de prestaciones económicas, con el fin de que se resuelvan de forma ágil desde el punto de atención al ciudadano para que  solo lleguen al proceso aquellas que requieran estudio jurídico o soporte documental.
Imposición de sanciones por autoridades judiciales o entes de control por demoras en la respuesta a las solicitudes de Prestaciones Económicas
Ante la imposición de sanciones se puede generar la afectación de los recursos, detrimento patrimonial a la Entidad e incurrencia de embargos judiciales
</t>
  </si>
  <si>
    <t xml:space="preserve">
Verificar que los documentos que presenta el usuario al realizar la solicitud de una prestación económica, sean los necesarios y cumplan con las condiciones de Ley conforme a la normatividad vigente y requerimientos de la Entidad.
Realizar capacitaciones mensuales por parte del líder del proceso, al funcionario y/o contratista designado en el punto de atención al ciudadano que atiende las solicitudes o requerimientos de GIT Gestión de Prestaciones Económicas.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</si>
  <si>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Sobre  la evaluación postramite de los usuarios</t>
  </si>
  <si>
    <t xml:space="preserve">Falta de disposición del personal para atender a los usuarios
Demoras en los tramites por causa del poco personal disponible
</t>
  </si>
  <si>
    <t xml:space="preserve">
Obtener una baja calificación en las encuestas postramite por parte de los usuarios del Fondo Pasivo
Sanciones económicas, legales
Posible intervención de los entes de control por el aumento de las quejas que los usuarios insatisfechos
</t>
  </si>
  <si>
    <t xml:space="preserve">Existe una posibilidad media de que suceda y si se llagara a presentar tendría un bajo impacto sobre la entidad </t>
  </si>
  <si>
    <t xml:space="preserve">Verificación de los tiempos de respuesta de las diferentes tramites y solicitudes que llegan al FPS
</t>
  </si>
  <si>
    <t xml:space="preserve">realizar seguimiento a los usuarios insatisfechos parea evaluar la causa de la baja calificación en la encuesta
</t>
  </si>
  <si>
    <t>Se determina que la valoración del riesgo residual es moderada teniendo en cuenta el resultado de los controles ya existentes y se revisara de ser necesario nuevos controles</t>
  </si>
  <si>
    <t xml:space="preserve">Reconocimiento y pago de sustitución pensional de Ferrocarriles Nacionales de Colombia o Álcalis
Reconocimiento bonos pensionales
Reconocimiento y pago de pensión sanción o pensión proporcional(pensión de vejez o jubilación) de las empresas Ferrocarriles Nacionales de Colombia o Álcalis
</t>
  </si>
  <si>
    <t xml:space="preserve">
Genera embargos y no se puede comisionar personal calificado y no se puede realizar inspecciones físicas.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Genera detrimento patrimonial, embargos, sanciones, intereses de Mora.
</t>
  </si>
  <si>
    <t>Solicitar al Ordenador del Gasto la comercialización, arrendamiento y /o comodato de bienes muebles e inmuebles.
Priorizar los inmuebles que requieren saneamiento, de acuerdo con un criterio establecido, con el fin de comercializarlos, darlos en arriendo, comodato y tener mayor control administrativo de los mismos.
Solicitar al ordenador del gasto la entrega de los posibles inmuebles que se pueden dar en Comodato, principalmente aquellos que están afectados como Bienes de Interés Cultural.
Solicitar al ordenador del gasto recursos necesarios para el pago de impuesto predial, valorizaciones, avalúos técnicos, levantamientos topográficos y contratación de personal idóneo para el saneamiento de los bienes.
Realizar programación de visitas de bienes inmuebles para inspeccionar novedades tales como ocupaciones de hecho, estado físico del inmueble  y estado de cuenta de impuesto predial, para la respectiva aprobación del ordenador del gasto</t>
  </si>
  <si>
    <t xml:space="preserve">No contamos con un Comité de activos fijos, que de seguridad para la depuración de inventarios.
Desactualización de la base de datos de las cuentas personales
Los módulos de activos fijos, Inventarios y bienes inmuebles se encuentran obsoletos.
No se cuenta con personal idóneo, calificado, responsable y con continuidad permanente para el control de inventario de bienes devolutivos.
</t>
  </si>
  <si>
    <t>Sanciones en el incumplimiento a las Normas Internacionales de Información Financiera (NIIF)
Sanciones en el incumplimiento de las Normas aplicables de la Contaduría General de la Nación
Sanciones al no tener inventario actualizado de las cuentas personales
Sanción al incumplimiento a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Sanción por incumplimiento Ley  734 de 2002, Por la cual se expide el Código Disciplinario Único.
__________________________________________
sanciones por la desactualización de inventario de Cuentas personales porque existir alta rotación del talento humano, ha generado fuga de conocimiento y falta de compromiso con la entidad.</t>
  </si>
  <si>
    <t>La probabilidad nos dio 04 y el Impacto dos dio 05 ya que el Incumplimiento a las Normas Internacionales de Información Financiera (NIIF), Normas aplicables de la Contaduría General de la Nación y desactualización de inventario de cuentas personal puede haber Intervención por parte de un ente de control u otro ente regulador.</t>
  </si>
  <si>
    <t xml:space="preserve">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</si>
  <si>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La probabilidad nos dio 4 y el Impacto dos dio 5 ya que el Incumplimiento a las Normas Internacionales de Información Financiera (NIIF), Normas aplicables de la Contaduría General de la Nación y desactualización de inventario de cuentas personal puede haber Intervención por parte de un ente de control u otro ente regulador  y/o otros.</t>
  </si>
  <si>
    <t xml:space="preserve">Insuficientes recursos financieros para la adquirir bienes y servicios  según sea la necesidad de la entidad.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</si>
  <si>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necesidades, que resultan de vital importancia para el correcto desarrollo de las funciones de las dependencias que conforman la estructura de la entidad, y no contar con estos implica retardos en los cumplimiento de planes de mejoramiento, plan de acción e incumplimiento de las funciones de la entidad. 
Proyectar en el anteproyecto de el Plan Anual de adquisiciones  los cálculos de valor de cada póliza, de acuerdo al inventario de bienes existentes  determinando cuales son prioridad de asegurar y riesgos financieros
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</si>
  <si>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 xml:space="preserve">Tener en cuenta las fechas de terminación de todas las pólizas, proyectando presupuestalmente los costos, análisis de las clases seguros, solicitar oportunamente la nueva contratación, mediante estudio previo con el fin de salvaguardar los bienes y servicios.
Proyectar en el anteproyecto y en el Plan Anual de adquisiciones  los cálculos de valor de cada póliza, de acuerdo al inventario de bienes existentes  determinando cuales son prioridad de asegurar y riesgos financieros
</t>
  </si>
  <si>
    <t>La probabilidad nos dio 2 y el Impacto dos dio 2 ya que se tiene encuentra las fechas de vencimiento de cada una de las pólizas de seguros, nuevos bienes adquiridos para incorporar en las pólizas de seguros, se tiene encuentra en el anteproyecto y Plan Anual de adquisiciones los recursos necesarios.</t>
  </si>
  <si>
    <t xml:space="preserve">
Inoportuna atención a las solicitudes y requerimientos de competencia de Gestión de Talento Humano
No contar con los registros históricos que contienen la información en materia laboral y prestacional de los funcionarios y exfuncionarios del FPS. 
No atender con oportunidad a las necesidades surgidas del GIT Gestión Talento Humano, viendo afectado el qué hacer del proceso
Pérdida y deterioro de la información
Reprocesos en la generación y liquidación de la nómina, así como no contar con reportes oportunos de información prestacional.
Afectación en el grado, oportunidad, calidad y tipo de respuesta que ofrecen los colaboradores antes las necesidades de los ciudadanos y entes de control.
Afectación en el acceso oportuno a la información por no contar con los mecanismos físicos y digitales, necesarios para emitir respuestas oportunas a usuarios internos y externos.
Afectación del clima organizacional y de rendimiento y productividad del colaborador.
</t>
  </si>
  <si>
    <t xml:space="preserve">
Constantes cambios en materia jurídica y financiera que conlleven al incumplimiento de obligaciones tributarias.
</t>
  </si>
  <si>
    <t xml:space="preserve">
Asignación de responsables entre quien hace y quien revisa
</t>
  </si>
  <si>
    <t xml:space="preserve">Ante la errónea imputación presupuestal </t>
  </si>
  <si>
    <t xml:space="preserve">
Falta de actualización constante en temas públicos.
</t>
  </si>
  <si>
    <t xml:space="preserve">
Asignación errada de recursos  
</t>
  </si>
  <si>
    <t xml:space="preserve">La incorrecta imputación presupuestal puede ocasionar sanciones disciplinarias y/o penales </t>
  </si>
  <si>
    <t xml:space="preserve">
Revisión de los documentos, soportes y trámites radicados en el GIT de Presupuesto.
</t>
  </si>
  <si>
    <t xml:space="preserve">
Revisión de ejecución presupuestal 
</t>
  </si>
  <si>
    <t xml:space="preserve">
Técnico Y/ Profesional Asignado
_______________
</t>
  </si>
  <si>
    <t>Ante la disminución de recursos asignados por parte de la DIRECCION GENERAL DE PRESUPUESTO DEL TESORO NACIONAL</t>
  </si>
  <si>
    <t xml:space="preserve">
Coordinador GIT de tesorería 
_______________
</t>
  </si>
  <si>
    <t xml:space="preserve">
Actas de asistencia a capacitación 
_______________
</t>
  </si>
  <si>
    <t xml:space="preserve">
Informe de ejecución PAC 
_______________
</t>
  </si>
  <si>
    <t xml:space="preserve">Falta de actualización del programa Safix de nomina que permita la automatización del proceso.
Demoras en los trámites ocasionada por la falta de respuesta o respuesta extemporánea de las otras dependencias de la Entidad.
</t>
  </si>
  <si>
    <t>La desactualización del sistema de nomina  impide la automatización del proceso para la generación de archivos planos, generando un reproceso a la gestión adelantada y demora en la respuesta a las solicitudes que pueden conllevar a imposición de sanciones.
La falta de implementación de herramientas tecnológicas ocasiona demora en la respuesta a través de medios tecnológicos que permitan dar agilidad a la respuesta de los trámites.
El uso de herramientas tecnológicas se ha incrementado por ende se requiere que aumente la implementación de las tecnologías y la actualización del sistema de nomina Safix para dar respuestas oportunas desde el proceso y las otras dependencias de lo contrario se generaría la imposición de sanciones por autoridades judiciales o entes de control-
Ante la imposición de sanciones se puede generar la afectación de los recursos, detrimento patrimonial a la Entidad e incurrencia de embargos judiciales.</t>
  </si>
  <si>
    <t xml:space="preserve">Por La entrega de información errónea a los usuarios </t>
  </si>
  <si>
    <t xml:space="preserve">Falta de Herramientas tecnológicas para mejorar el desempeño
Falta de veracidad en la información suministrada
</t>
  </si>
  <si>
    <t xml:space="preserve">
Retrasos en la operación de radicación de documentos
Acumulación de solicitudes allegadas en atención al ciudadano
Acumulación de usuarios en la sala de espera de atención al ciudadano
vencimiento de los términos legales para dar respuesta a las pqrd
</t>
  </si>
  <si>
    <t xml:space="preserve">Actualización constante de la información de los tramites en el sistema Orfeo
Capacitación constante en atención al usuario
</t>
  </si>
  <si>
    <t xml:space="preserve">Realizar atención personalizada por parte del coordinador del proceso para disminuir la insatisfacción del usuario
</t>
  </si>
  <si>
    <t>Durante la atención de las PQRDS a nivel nacional</t>
  </si>
  <si>
    <t xml:space="preserve">Falta de oportunidad y control de las PQRS a nivel nacional 
Falta de actualización de  un aplicativo para dar seguimiento a las PQRD
Falta de call center para una atención mas oportuna
</t>
  </si>
  <si>
    <t xml:space="preserve">
Vencimiento de los tiempos de ley establecidos para responder las PQRDS 
Sanciones económicas 
Sanciones disciplinarias
Riesgo de salud de los usuarios del fondo
No hay respuesta oportuna a los usuarios por vía telefónica
Insatisfacción del usuario
Aumento de trabajo de los diferentes departamentos del fondo Pasivo Social
Incremento En El Número De Pqrsd A Nivel Nacional  Supersalud
</t>
  </si>
  <si>
    <t xml:space="preserve">Existe una posibilidad moderada de que suceda y si se llagara a presentar tendría un bajo impacto sobre la entidad </t>
  </si>
  <si>
    <t xml:space="preserve">Llevar un control en una base de datos de Excel para tener  el control de las PQRDS
Enviar correos oportunos a las divisiones recordando las PQRDS que están pendiente de respuesta
</t>
  </si>
  <si>
    <t xml:space="preserve">Verificación a diario del estado de las quejas en la base de datos
</t>
  </si>
  <si>
    <t xml:space="preserve">Recomendar nuevos métodos de control que permitan fortalecer el proceso y disminuir los riesgos dejándolos plasmados en el informe de cierre de auditoria. </t>
  </si>
  <si>
    <t xml:space="preserve">
Primero solicitar el Recurso Humano necesario para llevar acabo todas las actividades programadas, realizar minuciosamente la verificación de las acciones correctivas y el analizar el plan de mejoramiento para mitigar el riego 
</t>
  </si>
  <si>
    <t xml:space="preserve">realizar verificación de los insumos con sus respectivos soportes donde se evidencie las elecciones presupuestales y registros contables 
</t>
  </si>
  <si>
    <t>se debe verificar la publicación del informe pormenorizado del estado de control interno en la pagina web, si no esta se debe solicitar por correo electrónico a planeación para que se realice dicho proceso.</t>
  </si>
  <si>
    <t xml:space="preserve">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t>
  </si>
  <si>
    <t xml:space="preserve">
Inadecuada e inoportuna toma de decisiones por parte de la alta dirección.
Declaración de hallazgos por parte de auditorías de Control Interno y de Entes de Control
Proceso disciplinarios y Sanciones 
Entrega de información fuera de términos
Incumplimientos,  proceso  disciplinarios y sanciones
</t>
  </si>
  <si>
    <t xml:space="preserve">Supervisión, evaluación por parte de los responsables de los procesos de verificar la información que se envía al proceso de Medición y Mejora 
Enviar correo electrónico solicitando el informe de desempeño a Secretaria General, Subdirectores, Jefes de Oficina Asesoras, Coordinadores Grupo Interno de Trabajo y con copia a los funcionarios de apoyo en los temas de Gestión y Calidad.
</t>
  </si>
  <si>
    <t xml:space="preserve">
Profesionales de la Oficina Asesora de Planeación y Sistemas y Jefe de la Oficina
_______________
</t>
  </si>
  <si>
    <t xml:space="preserve">
Informe de análisis a la medición de la gestión.
_______________
</t>
  </si>
  <si>
    <t xml:space="preserve">Realizar seguimiento y verificación, en conjunto a la oficina de control interno con el propósito de garantizar que el seguimiento a las actividades de gestión sea la adecuada.
</t>
  </si>
  <si>
    <t xml:space="preserve">Informe de verificación a las actividades de gestión
</t>
  </si>
  <si>
    <t>Sobre la consecución de las metas</t>
  </si>
  <si>
    <t>Verifica periódicamente el avance parcial, frente a la meta planeada para el periodo.</t>
  </si>
  <si>
    <t xml:space="preserve">Establecer las acciones  de contingencias  para los planes programas y proyectos  establecidos en la entidad 
</t>
  </si>
  <si>
    <t xml:space="preserve">Identificar y valorar las mediciones con desviaciones frente a las metas establecidas y solicitar la ejecución de un plan de contingencia al proceso responsable.
</t>
  </si>
  <si>
    <t xml:space="preserve">Informe de análisis de desviaciones al cumplimiento de las metas.
</t>
  </si>
  <si>
    <t xml:space="preserve">Falta de efectividad de las políticas para la iniciación de acuerdos de pago
Falta de realización de proceso conciliatorio de los valores registrados en cada uno de los procesos de cobro coactivo y los registrados en el jit contabilidad
Procedimientos sin actualización
</t>
  </si>
  <si>
    <t>Con La implementación de los procesos archivísticos</t>
  </si>
  <si>
    <t xml:space="preserve">Perder los documentos 
Incumplimiento de la normatividad vigente
Falta de identificación de los documentos que reposan en la entidad
Desorden en el inventario documental
Sanciones del Archivo general de la Nación y entes de control
</t>
  </si>
  <si>
    <t xml:space="preserve">Zona de ubicación alta: retrasos en los trámites solicitados por los usuarios y sanciones disciplinarias judiciales </t>
  </si>
  <si>
    <t xml:space="preserve">Actualizar las tablas de retención documental en el sistema Orfeo
Implementar el programa de gestión documental - Guía de recuperación Documental 
</t>
  </si>
  <si>
    <t>De la contratación de personal</t>
  </si>
  <si>
    <t>Acumulación del archivo físico  ya que no hay personal suficiente para el manejo de los documentos
________________
Denuncias por parte de los usuarios y personal de interés 
Perdidas de los procesos judiciales que la la entidad
Perdida parcial o total de la información institucional
Documentos afectados por la humedad</t>
  </si>
  <si>
    <t>Con los espacios de almacenamiento de los archivos físicos de la entidad</t>
  </si>
  <si>
    <t>Almacenamiento indebido de los documentos de Gestión  de la entidad
Demoras para encontrar los archivos solicitados por otras dependencias
____________
La humedad y los vectores contribuyen con la perdida y el deterioro de los documentos, lo cual, genera problemas con las solicitudes de los documentos para futuras defensas judiciales</t>
  </si>
  <si>
    <t>Ante La posibilidad de incendio del Archivo histórico</t>
  </si>
  <si>
    <t>Perdida y deterioro de la información
Desaparición de la entidad
________________
Afectación al archivo histórico de la entidad con consecuencias en temas pensionales y de salud de los extrabajadores y sus familias</t>
  </si>
  <si>
    <t>Zona de ubicación alta:, por lo tanto es necesario implementar acciones de mejora inmediatas. Si no están almacenados y digitados los archivos físicos podemos incurrir en sanciones legales por perdida de información</t>
  </si>
  <si>
    <t xml:space="preserve">Plan de conservación documental
</t>
  </si>
  <si>
    <t>Por falta de generación y actualización de documentación y metodologías que incluye procedimientos, guías, formatos, etc.</t>
  </si>
  <si>
    <t xml:space="preserve">
El personal involucrado en la gestión del proceso de Tics
_______________
</t>
  </si>
  <si>
    <t xml:space="preserve">
Acta de reunión con las conclusiones del análisis realizado y los compromisos adquiridos con fechas estimadas de entrega.
_______________
</t>
  </si>
  <si>
    <t xml:space="preserve">Inoportuna entrega de la información por parte de los procesos para reportes internos  y a entes de control
Falta de actualización a indicadores que midan adecuadamente la gestión del proceso
Falta de actualización de procedimientos y ficha de caracterización
No se cuenta con suficiente recurso humano, para el cumplimiento anual de auditorias. 
</t>
  </si>
  <si>
    <t xml:space="preserve">
Incumplimiento en la entrega la información, 
Generación de Sanciones a la Entidad. 
Postergar las actividades programadas para cada periodicidad. 
Retrasos en los procesos y cumplir con las actividades programadas de la dependencia.
Sanciones por no cumplimiento de la normatividad, carga laboral. 
Incumplimiento en el envió  de la información requerida por los entes de control.
</t>
  </si>
  <si>
    <t xml:space="preserve">
1.-Existe una probabilidad e  impacto cuando los informes no se presentan a los entes de control dentro e la fechas estipuladas por cada uno de ellos.  
2.Existe una probabilidad e  impacto cuando no se realiza las auditorias programadas, lo cual afectaría el sistema integrado de gestión.
</t>
  </si>
  <si>
    <t xml:space="preserve">
Solicitud de la evidencias que soportan la gestión del proceso 
</t>
  </si>
  <si>
    <t>Esta probabilidad es moderada la cual estaremos trabajando para reducir el riesgo y evitar su materialización</t>
  </si>
  <si>
    <t xml:space="preserve">Coordinador de GIT Gestión de Prestaciones Económicas
</t>
  </si>
  <si>
    <t xml:space="preserve">Digitalizar todos los documentos recibidos correspondientes a  la vinculación
</t>
  </si>
  <si>
    <t xml:space="preserve">Profesional encargado de vinculación y el encargado de digitalización de la información
</t>
  </si>
  <si>
    <t xml:space="preserve">Expediente digital debidamente organizado de acuerdo a la TRD
</t>
  </si>
  <si>
    <t xml:space="preserve">Revisar la metodologia de evaluación especificica de la ejecución de los planes de gestión humana de acuerdo al informe presentado ante la Comisión de Personal
</t>
  </si>
  <si>
    <t xml:space="preserve">Profesionales de Apoyo alos planes de gestión humana
</t>
  </si>
  <si>
    <t xml:space="preserve">Evaluaciones a los planes de gestión humana.
</t>
  </si>
  <si>
    <t xml:space="preserve">Comenzar a actualizar los archivos fisicos  del 2020 hacia atrás con el fin de mitigar el retraso 
</t>
  </si>
  <si>
    <t xml:space="preserve">coordinacion Gestion Documental
</t>
  </si>
  <si>
    <t xml:space="preserve">Guia de tablas documentales para aplicarlas en los archivos fisicos
</t>
  </si>
  <si>
    <t>ACCIONES DE TRATAMIENTO DEL RIESGO ACTIVIDADES DE CONTROL QUE PRESENTAN SOLIDEZ MODERADA O DÉBIL</t>
  </si>
  <si>
    <t>SEGUIMIENTO POR PARTE DEL PROCESO</t>
  </si>
  <si>
    <t>% DE AVANCE</t>
  </si>
  <si>
    <t>ACCIONES DE TRATAMIENTO DEL RIESGO - ACTIVIDADES DE CONTROL QUE PRESENTAN SOLIDEZ FUERTE</t>
  </si>
  <si>
    <t>SEGUIMIENTO A LAS ACCIONES DE TRATAMIENTO DEL RIESGOS - ACTIVIDADES DE CONTROL CON SOLIDEZ FUERTE</t>
  </si>
  <si>
    <t>SEGUIMIENTO A LAS ACCIONES DE TRATAMIENTO DEL RIESGOS - ACTIVIDADES DE CONTROL CON SOLIDEZ MODERADA O DÉBIL</t>
  </si>
  <si>
    <t xml:space="preserve">
Profesionales del proceso
</t>
  </si>
  <si>
    <t xml:space="preserve">
01/07/2020
</t>
  </si>
  <si>
    <t xml:space="preserve">
31/12/2020
</t>
  </si>
  <si>
    <t xml:space="preserve">
Desconocimiento de procedimientos 
</t>
  </si>
  <si>
    <t xml:space="preserve">
Funcionario y/o contratista encargado de actualizar normatividad
_______________
</t>
  </si>
  <si>
    <t xml:space="preserve">
Gestión de Talento Humano 
</t>
  </si>
  <si>
    <t xml:space="preserve">
31/12/2021
</t>
  </si>
  <si>
    <t xml:space="preserve">
01/09/2020
</t>
  </si>
  <si>
    <t xml:space="preserve">
30/06/2022</t>
  </si>
  <si>
    <t xml:space="preserve">
Profesionales de apoyo a la Oficina Asesora de planeación </t>
  </si>
  <si>
    <t xml:space="preserve">
2. Designar la responsabilidad del monitoreo seguimiento y evaluación de cada indicador en los diferentes procesos de la entidad, según la fuente de información y establecer una periodicidad adecuada a la zona de riesgo de la actividad.
</t>
  </si>
  <si>
    <t xml:space="preserve">
Incumplimiento de los objetivos estratégicos 
incumplimiento de los planes institucionales
deficiencia en las estadísticas históricas para la toma de decisiones
desactualización constante en la operación
</t>
  </si>
  <si>
    <t xml:space="preserve">
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</si>
  <si>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1. Fortalecer las competencias y la cultura de la medición, mediante capacitaciones a todo el personal involucrado con la medición en cada uno de los procesos de la entidad.
</t>
  </si>
  <si>
    <t xml:space="preserve">
_______________
</t>
  </si>
  <si>
    <t xml:space="preserve">
_______________
</t>
  </si>
  <si>
    <t xml:space="preserve">
_______________
</t>
  </si>
  <si>
    <t xml:space="preserve">
1.Establecer una metodología donde los procesos realicen mensualmente autoevaluación a su gestión ante la Alta Dirección y así lograr tomar decisión en tiempo real.
</t>
  </si>
  <si>
    <t xml:space="preserve">
Profesionales de la Oficina Asesora de Planeación y Sistemas y Jefe de la Oficina
</t>
  </si>
  <si>
    <t xml:space="preserve">
1/06/2020
</t>
  </si>
  <si>
    <t xml:space="preserve">
31/12/2020
</t>
  </si>
  <si>
    <t xml:space="preserve">
2. Realizar sensibilizaciones a todos los funcionarios de la entidad frente a la importancia de aplicar el Autocontrol, Autogestión y Autorregulación, como también la información y la importancia de esta dentro de la gestión Institucional.
</t>
  </si>
  <si>
    <t xml:space="preserve">
31/12/2020
</t>
  </si>
  <si>
    <t xml:space="preserve">
1/06/2020
</t>
  </si>
  <si>
    <t xml:space="preserve">
Profesionales de la Oficina Asesora de Planeación y Sistemas y Jefe de la Oficina
</t>
  </si>
  <si>
    <t xml:space="preserve">
3. Incluir en el procedimiento SEGUIMIENTO Y MEDICION A LOS PROCESOS la actividad de: Envió constante de mensajes de concientización sobre la importancia de la autoevaluación, el seguimiento y la medición, con el propósito de generar una cultura de medición y seguimiento constante al interior de los procesos, garantizando la entrega oportuna de los informes y reportes que miden la gestión y desempeño de los procesos
</t>
  </si>
  <si>
    <t xml:space="preserve">
31/12/2020
</t>
  </si>
  <si>
    <t xml:space="preserve">
31/12/2020
</t>
  </si>
  <si>
    <t xml:space="preserve">
________________
4. Actualización de los diferentes procedimientos de la Oficina Asesora de planeación y Sistemas incluyendo puntos de control donde si el reporte no es correcto se devuelve
</t>
  </si>
  <si>
    <t xml:space="preserve">
_______________
Profesionales de la Oficina Asesora de Planeación y Sistemas y Jefe de la Oficina
</t>
  </si>
  <si>
    <t xml:space="preserve">
_______________
01/07/2020
</t>
  </si>
  <si>
    <t xml:space="preserve">
_______________
31/12/2024</t>
  </si>
  <si>
    <t xml:space="preserve">
1. Se realizará validación de las necesidades funcionales con los jefes de cada proceso o área con el fin de realizar una acertada asignación de equipos a funcionarios según las características de los equipos.
</t>
  </si>
  <si>
    <t xml:space="preserve">
Profesional de apoyo asignado por la jefe de la OAPS
</t>
  </si>
  <si>
    <t xml:space="preserve">
01/10/2020
</t>
  </si>
  <si>
    <t xml:space="preserve">
31/12/2020
</t>
  </si>
  <si>
    <t xml:space="preserve">
2. Incluir una validación de necesidades funcionales del funcionario y/o contratistas
_______________
</t>
  </si>
  <si>
    <t xml:space="preserve">
Profesional de apoyo asignado por la jefe de la OAPS
_______________
</t>
  </si>
  <si>
    <t xml:space="preserve">
1/09/2020
_______________
</t>
  </si>
  <si>
    <t>_______________</t>
  </si>
  <si>
    <t>________________</t>
  </si>
  <si>
    <t xml:space="preserve">
1. Realizar seguimiento diario (en horario de la tarde) y registrar en el campo de observación la acción que se realizará para brindar la solución dentro del tiempo establecido.
</t>
  </si>
  <si>
    <t xml:space="preserve">
Profesional de apoyo-Coordinador mesa de ayuda
</t>
  </si>
  <si>
    <t xml:space="preserve">
01/10/2020
</t>
  </si>
  <si>
    <t xml:space="preserve">
31/12/2020
</t>
  </si>
  <si>
    <t xml:space="preserve">
_______________
2. Generar reporte semanal del listado de casos que se vencieron con número de caso, responsable, estado, tiempo transcurrido en la solución de los casos y la acción que se ejecutará para prevenir que vuelva a suceder en el futuro.
</t>
  </si>
  <si>
    <t xml:space="preserve">
_______________
Profesional de apoyo-Coordinador mesa de ayuda
</t>
  </si>
  <si>
    <t xml:space="preserve">
01/10/2020
</t>
  </si>
  <si>
    <t xml:space="preserve">
31/12/2020
</t>
  </si>
  <si>
    <t xml:space="preserve">
3. Realizar capacitaciones internas (Gestión Tics) para ampliar el conocimiento dentro de los técnicos de soporte.
</t>
  </si>
  <si>
    <t xml:space="preserve">
Profesional de apoyo-Coordinador mesa de ayuda
</t>
  </si>
  <si>
    <t xml:space="preserve">
1/09/2020
</t>
  </si>
  <si>
    <t xml:space="preserve">
31/12/2020
</t>
  </si>
  <si>
    <t xml:space="preserve">1. Implementar las TRD a los archivos recibidos de la entidad 
</t>
  </si>
  <si>
    <t xml:space="preserve">Coordinador G.I.T Atención al Ciudadano y Gestión Documental 
</t>
  </si>
  <si>
    <t xml:space="preserve">1/07/2020 
</t>
  </si>
  <si>
    <t xml:space="preserve">
31/12/2020
</t>
  </si>
  <si>
    <t xml:space="preserve">
Coordinador G.I.T Atención al Ciudadano y Gestión Documental 
</t>
  </si>
  <si>
    <t xml:space="preserve">
31/12/2020
</t>
  </si>
  <si>
    <t xml:space="preserve">
2. Mesas de trabajo con el área de Planeación, para implementar estrategia de implementación de la Guía de recuperación Documental
</t>
  </si>
  <si>
    <t xml:space="preserve">
1/07/2020
</t>
  </si>
  <si>
    <t>___________
3. Implementar la normativa vigente de la TRD</t>
  </si>
  <si>
    <t xml:space="preserve">____________
Coordinador G.I.T Atención al Ciudadano y Gestión Documental </t>
  </si>
  <si>
    <t>___________
1/07/2022</t>
  </si>
  <si>
    <t>___________
31/12/2022</t>
  </si>
  <si>
    <t xml:space="preserve">
Coordinador G.I.T Atención al Ciudadano y Gestión Documental 
</t>
  </si>
  <si>
    <t xml:space="preserve">
1/07/2020
</t>
  </si>
  <si>
    <t xml:space="preserve">_______________
Coordinador G.I.T Atención al Ciudadano y Gestión Documental 
</t>
  </si>
  <si>
    <t xml:space="preserve">_______________
1/07/2020
</t>
  </si>
  <si>
    <t xml:space="preserve">_______________
31/12/2020
</t>
  </si>
  <si>
    <t xml:space="preserve">1. Contratar personal suficiente e idóneo para actualizar el archivo físico
</t>
  </si>
  <si>
    <t xml:space="preserve">Secretaria General 
</t>
  </si>
  <si>
    <t xml:space="preserve">1/07/2020
</t>
  </si>
  <si>
    <t xml:space="preserve">
2. Solicitar a la Secretaria General el presupuesto para la contratación del personal necesario para la actualización de los archivos físicos
</t>
  </si>
  <si>
    <t xml:space="preserve">
1/07/2020
</t>
  </si>
  <si>
    <t xml:space="preserve">3. Implementación de la estrategia de la guía de reconstrucción documental
</t>
  </si>
  <si>
    <t xml:space="preserve">Coordinador Gestión Documental
</t>
  </si>
  <si>
    <t xml:space="preserve">31/12/2020
</t>
  </si>
  <si>
    <t xml:space="preserve">1/07/2020
</t>
  </si>
  <si>
    <t xml:space="preserve">_____________
4. Delegara un funcionario del proceso para hacer control sobre los avances de las actividades
</t>
  </si>
  <si>
    <t xml:space="preserve">___________
Gestión Documental
</t>
  </si>
  <si>
    <t xml:space="preserve">_________
1/07/2020
</t>
  </si>
  <si>
    <t xml:space="preserve">________
31/12/2020
</t>
  </si>
  <si>
    <t xml:space="preserve">5. Evaluar propuestas de espacios físicos para el traslado de los archivos físicos
</t>
  </si>
  <si>
    <t>Gestión Documental/Bienes y servicios Administrativos</t>
  </si>
  <si>
    <t xml:space="preserve">
31/12/2024</t>
  </si>
  <si>
    <t xml:space="preserve">_______________
Coordinador G.I.T Atención al Ciudadano y Gestión Documental 
</t>
  </si>
  <si>
    <t xml:space="preserve">
1/07/2020
</t>
  </si>
  <si>
    <t xml:space="preserve">
31/12/2020
</t>
  </si>
  <si>
    <t xml:space="preserve">
Coordinador G.I.T Atención al Ciudadano y Gestión Documental 
</t>
  </si>
  <si>
    <t xml:space="preserve">1. Buscar en las nuevas oficinas un sitio adecuado para ubicar el archivo
</t>
  </si>
  <si>
    <t xml:space="preserve">Coordinador G.I.T Atención al Ciudadano y Gestión Documental
</t>
  </si>
  <si>
    <t xml:space="preserve">
1/07/2020
</t>
  </si>
  <si>
    <t>__________
2. Realizar las transferencias documentales de los  años anteriores al archivo central</t>
  </si>
  <si>
    <t xml:space="preserve">________
Coordinador G.I.T Atención al Ciudadano y Gestión Documental </t>
  </si>
  <si>
    <t xml:space="preserve">_________
22/08/2020
</t>
  </si>
  <si>
    <t xml:space="preserve">________
31/01/2021
</t>
  </si>
  <si>
    <t xml:space="preserve">
No cuenta mobiliarios y espacios locativos adecuados  para la custodia de los archivos manejados en la entidad
</t>
  </si>
  <si>
    <t xml:space="preserve">
1. Realizar mantenimiento de equipos de computo e instalaciones eléctricas
</t>
  </si>
  <si>
    <t xml:space="preserve">
2. Realizar seguimiento al COPAST
</t>
  </si>
  <si>
    <t xml:space="preserve">
Falta de mantenimiento en el archivo central y en los diferentes archivos de gestión
</t>
  </si>
  <si>
    <t xml:space="preserve">
Afectación de las instalaciones por Sismo, incendio o asonada
</t>
  </si>
  <si>
    <t xml:space="preserve">
Contratar una empresa externa que organice el archivo
</t>
  </si>
  <si>
    <t xml:space="preserve">1. Actualización de los procedimientos de contratación (licitación pública. cód. apajuoajpt17, selección abreviada por subasta inversa. cód. apajuoajpt18, selección abreviada por menor cuantía. cód. apajuoajpt19, contratación directa. cód. apajuoajpt21, selección abreviada compra por catálogo. cód. apajuoajpt20).
</t>
  </si>
  <si>
    <t xml:space="preserve">
Profesional de apoyo OAJ - Contratación 
</t>
  </si>
  <si>
    <t xml:space="preserve">
31/07/2020
</t>
  </si>
  <si>
    <t xml:space="preserve">
31/12/2020
</t>
  </si>
  <si>
    <t>________________
2. Actualizar el procedimiento hojas de vida y evaluación proveedores. cód. apajuoajpt27</t>
  </si>
  <si>
    <t xml:space="preserve">_______________
Profesional de apoyo OAJ - Contratación 
</t>
  </si>
  <si>
    <t xml:space="preserve">_______________
31/07/2020
</t>
  </si>
  <si>
    <t xml:space="preserve">
_______________
31/12/2020
</t>
  </si>
  <si>
    <t>_______________________</t>
  </si>
  <si>
    <t>_________________</t>
  </si>
  <si>
    <t xml:space="preserve">
1. Registro de los datos correctos del proceso de contratación en el secop ii con fundamento en la base de datos de contratación
</t>
  </si>
  <si>
    <t xml:space="preserve">
Profesional de apoyo OAJ - contratación 
</t>
  </si>
  <si>
    <t xml:space="preserve">
31/07/2020
</t>
  </si>
  <si>
    <t xml:space="preserve">_______________
2. Realizar la verificación mensual de los datos de la publicación registrada en el secop ii, con fundamento en la base de contratación 
</t>
  </si>
  <si>
    <t xml:space="preserve">_______________
Profesional de apoyo OAJ - contratación 
</t>
  </si>
  <si>
    <t xml:space="preserve">
_______________
31/07/2020
</t>
  </si>
  <si>
    <t>________________________</t>
  </si>
  <si>
    <t xml:space="preserve">
1. Proyectar y enviar citaciones a los deudores sobre los cuales no se logró recaudo en etapa de cartera con el fin invitarlos a que paguen la deuda o se suscriban acuerdos de pago  
</t>
  </si>
  <si>
    <t xml:space="preserve">
Coordinador cobro persuasivo  
</t>
  </si>
  <si>
    <t xml:space="preserve">
31/12/2020
</t>
  </si>
  <si>
    <t xml:space="preserve">
31/12/2020
</t>
  </si>
  <si>
    <t xml:space="preserve">
2. Realizar llamadas  telefónicas y enviar correos electrónicos  a los deudores a los deudores sobre los cuales no se logró recaudo en etapa de cartera con el fin invitarlos a que paguen la deuda 
</t>
  </si>
  <si>
    <t xml:space="preserve">
Coordinador cobro persuasivo  
</t>
  </si>
  <si>
    <t xml:space="preserve">
31/07/2020
</t>
  </si>
  <si>
    <t xml:space="preserve">
Imposibilidad de adelantar la gestión de cobro sin que se haya constituido el título ejecutivo complejo 
se disminuye la probabilidad del recaudo en etapa persuasiva 
</t>
  </si>
  <si>
    <t xml:space="preserve">
1. Asignar la petición o requerimiento al funcionario o contratista que se encuentre tramitando las etapas del proceso de cobro sobre las que verse la solicitud, a más tardar al día siguiente en que se radique en la oficina la petición o requerimiento
</t>
  </si>
  <si>
    <t xml:space="preserve">
Subdirector financiero, coordinador cobro persuasivo, coordinador cobro coactivo 
</t>
  </si>
  <si>
    <t xml:space="preserve">
31/07/2020
</t>
  </si>
  <si>
    <t xml:space="preserve">
31/12/2020
</t>
  </si>
  <si>
    <t xml:space="preserve">
2. Solicitud de insumos  a las área misionales y de apoyo, para dar respuesta a las peticiones de los usuarios y terceros interesados
</t>
  </si>
  <si>
    <t xml:space="preserve">
Subdirector financiero, coordinador cobro persuasivo, coordinador cobro coactivo 
</t>
  </si>
  <si>
    <t xml:space="preserve">
31/07/2020
</t>
  </si>
  <si>
    <t xml:space="preserve">
_______________
3. Realizar seguimiento al término legal  para la respuesta a los requerimientos de los usuarios y terceros interesados 
</t>
  </si>
  <si>
    <t xml:space="preserve">
_______________
Subdirector financiero, coordinador cobro persuasivo, coordinador cobro coactivo 
</t>
  </si>
  <si>
    <t xml:space="preserve">
1. Mesas de trabajo con entidades estatales con el fin de llegar a un acuerdo para suscribir los convenios interadministrativos
</t>
  </si>
  <si>
    <t xml:space="preserve">
Coordinador concursales 
</t>
  </si>
  <si>
    <t xml:space="preserve">
31/06/2021
</t>
  </si>
  <si>
    <t xml:space="preserve">
_______________
2. Actualización y depuración de las bases de datos, de acuerdo con la información enviada por parte de las entidades estatales con las que se suscriban convenios interadministrativos para proporcionar a la entidad las herramientas digitales
</t>
  </si>
  <si>
    <t xml:space="preserve">
_______________
Coordinador concursales
</t>
  </si>
  <si>
    <t xml:space="preserve">
_______________
31/12/2021
</t>
  </si>
  <si>
    <t xml:space="preserve">_____________________
</t>
  </si>
  <si>
    <t>____________________</t>
  </si>
  <si>
    <t xml:space="preserve">
1. Decretar de manera oportuna las medidas cautelares sobre los procesos que tengan ejecutoriadas sus etapas previas al cobro coactivo, y de esta manera coaccionar al deudor para el pago 
</t>
  </si>
  <si>
    <t xml:space="preserve">Coordinador de cobro coactivo 
</t>
  </si>
  <si>
    <t xml:space="preserve">
31/07/2020
</t>
  </si>
  <si>
    <t xml:space="preserve">
31/12/2021
</t>
  </si>
  <si>
    <t xml:space="preserve">Coordinador de cobro coactivo y Coordinador cobro persuasivo 
</t>
  </si>
  <si>
    <t xml:space="preserve">2. Actualizar los procedimientos de gestión de cobro 
</t>
  </si>
  <si>
    <t xml:space="preserve">
31/12/2021
</t>
  </si>
  <si>
    <t xml:space="preserve">
_______________
3. Revisión de los expedientes para determinar las etapas procesales pendientes de respuesta 
</t>
  </si>
  <si>
    <t xml:space="preserve">
_______________
Coordinador de cobro coactivo 
</t>
  </si>
  <si>
    <t xml:space="preserve">
4. Dar respuesta al derecho de contradicción interpuesto por el ejecutado
</t>
  </si>
  <si>
    <t xml:space="preserve">
Coordinador de cobro coactivo
</t>
  </si>
  <si>
    <t xml:space="preserve">
31/09/2020
</t>
  </si>
  <si>
    <t xml:space="preserve">
31/12/2021
</t>
  </si>
  <si>
    <t xml:space="preserve">
1/07/2020
</t>
  </si>
  <si>
    <t xml:space="preserve">______________
</t>
  </si>
  <si>
    <t xml:space="preserve">
1. Elaborar memorando en donde se asignen a los funcionarios responsables de las respectivas actualizaciones de la normatividad que compete al proceso.
</t>
  </si>
  <si>
    <t xml:space="preserve">
2. El responsable de actualizar la normatividad tributaria y contable enviara a a través de correo electrónico al líder del proceso, informando cada vez que se realice una modificación y/o actualización de las citadas normas.
</t>
  </si>
  <si>
    <t xml:space="preserve">
Desconocimiento del procedimientos de manejo del PAC por parte de los supervisores y lideres de proceso.
</t>
  </si>
  <si>
    <t xml:space="preserve">
Incumplimiento del pago de obligaciones, sanciones, intereses de mora y/o demandas por la no ejecución y posibles embargos de cuentas bancarias conllevando a la deficiente ejecución del plan anualizado de caja PAC por la dirección general de presupuesto y tesoro Nacional DGPPYN
</t>
  </si>
  <si>
    <t xml:space="preserve">
Capacitación a interventores y lideres de proceso 
Programación mensual y adecuada del PAC (Plan Anual de Caja)
</t>
  </si>
  <si>
    <t xml:space="preserve">
Débil
Fuerte
</t>
  </si>
  <si>
    <t xml:space="preserve">
Moderado
Fuerte
</t>
  </si>
  <si>
    <t xml:space="preserve">
Presentación de indicador del INPANUT (Indicador de PAC no utilizado)
</t>
  </si>
  <si>
    <t xml:space="preserve">
_______________
2. Presentar el informe de resultados de la ejecución de los planes ante la Comisión de personal en los tiempos establecidos según procedimientos establecido para tal fin.
</t>
  </si>
  <si>
    <t xml:space="preserve">
_______________
01/07/2020
</t>
  </si>
  <si>
    <t xml:space="preserve">
1. Aplicar la evaluación de percepción de las actividades ejecutadas en los tiempos establecidos según procedimientos de cada plan de gestión humana.
</t>
  </si>
  <si>
    <t xml:space="preserve">
Profesional de apoyo GTH
</t>
  </si>
  <si>
    <t xml:space="preserve">
01/07/2020
</t>
  </si>
  <si>
    <t xml:space="preserve">
31/12/2020
</t>
  </si>
  <si>
    <t xml:space="preserve">
Coordinador del GIT Gestión de Talento Humano y profesional de apoyo
</t>
  </si>
  <si>
    <t xml:space="preserve">
_______________
Profesional de apoyo
</t>
  </si>
  <si>
    <t xml:space="preserve">
01/07/2020
</t>
  </si>
  <si>
    <t xml:space="preserve">
_______________
Profesional de apoyo a GTH
</t>
  </si>
  <si>
    <t xml:space="preserve">
Profesional de apoyo a GTH
</t>
  </si>
  <si>
    <t xml:space="preserve">
01/07/2020
</t>
  </si>
  <si>
    <t xml:space="preserve">1. Digitalizar las historias laborales de los funcionarios conforme al plan de trabajo establecido para tal fin.  
</t>
  </si>
  <si>
    <t xml:space="preserve">
Auxiliar Administrativo encargado de la administración de las historias laborales
</t>
  </si>
  <si>
    <t xml:space="preserve">
1/07/2020
</t>
  </si>
  <si>
    <t xml:space="preserve">
31/12/2020
</t>
  </si>
  <si>
    <t xml:space="preserve">
31/12/2020
</t>
  </si>
  <si>
    <t xml:space="preserve">
2. Identificar los expedientes de nómina e historias laborales de las vigencias 1992-1999, y solicitar al archivo central del FPS la información contenida en las mismas, en formato digital. 
</t>
  </si>
  <si>
    <t xml:space="preserve">
Profesional de apoyo de GTH
</t>
  </si>
  <si>
    <t xml:space="preserve">
1/07/2020
</t>
  </si>
  <si>
    <t xml:space="preserve">
31/12/2020
</t>
  </si>
  <si>
    <t>_______________
3. De manera trimestral, se inspeccionaran los archivos en custodia de GTH, con el fin de detectar, las causas internas y externas (Ambientales, biológicas, químicas, mecánicas) que conducen a la perdida y/o deterioro de  la información.</t>
  </si>
  <si>
    <t xml:space="preserve">
______________
Auxiliar administrativo encargado de las historias laborales y el Secretario Ejecutivo responsable del archivo de gestión,  con el apoyo del profesional de la Seguridad y Salud en el Trabajo.</t>
  </si>
  <si>
    <t xml:space="preserve">
_______________
31/12/2020
</t>
  </si>
  <si>
    <t xml:space="preserve">
Elaborar informes sobre el  nivel ejecución y satisfacción de las actividades ejecutadas en los Planes de Gestión Humana.
Presentar el informe de resultados de la ejecución de los Planes de Gestión Humana, en término de oportunidad. 
</t>
  </si>
  <si>
    <t xml:space="preserve">
1. Revisar la normatividad vigente de la página del Departamento Administrativo de la Función Pública y/o algún ente de control o regulatorio
</t>
  </si>
  <si>
    <t xml:space="preserve">
Profesional de la Oficina Asesora de Planeación y Sistemas 
</t>
  </si>
  <si>
    <t xml:space="preserve">
2. Presentar ante el Comité Institucional de Gestión y Desempeño los planes institucionales de acuerdo a los establecido en el Decreto 612 de 2018 y/o alguna norma que lo modifique 
</t>
  </si>
  <si>
    <t xml:space="preserve">
Jefe de la Oficina de la Oficina Asesora de Planeación y Sistemas
</t>
  </si>
  <si>
    <t xml:space="preserve">
31/01/2021
</t>
  </si>
  <si>
    <t xml:space="preserve">
1/01/2020
</t>
  </si>
  <si>
    <t xml:space="preserve">
31/01/2021
</t>
  </si>
  <si>
    <t xml:space="preserve">1. Seguimiento al envió de información por parte de los contratistas para determinar oportunidad y calidad
</t>
  </si>
  <si>
    <t xml:space="preserve">Profesional de sistemas de información del GIT de Prestación de Servicios de Salud
</t>
  </si>
  <si>
    <t xml:space="preserve">1/09/2020
</t>
  </si>
  <si>
    <t>__________________________
2. Reunión semestral para revisar con contratistas la calidad y oportunidad de la información reportada</t>
  </si>
  <si>
    <t>__________________________
Coordinadora del GIT Gestión Servicios de Salud</t>
  </si>
  <si>
    <t>___________
31/12/2021</t>
  </si>
  <si>
    <t>_____________</t>
  </si>
  <si>
    <t>____________</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</si>
  <si>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</si>
  <si>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</si>
  <si>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</si>
  <si>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</si>
  <si>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Coordinador GIT Gestión de Prestaciones Económicas
</t>
  </si>
  <si>
    <t xml:space="preserve">
15/07/2020
</t>
  </si>
  <si>
    <t xml:space="preserve">
31/12/2020
</t>
  </si>
  <si>
    <t xml:space="preserve">_______________
3. Realizar planes de contingencia bimensuales con los funcionario y/o contratistas del proceso
</t>
  </si>
  <si>
    <t xml:space="preserve">_______________
Coordinador GIT Gestión de Prestaciones Económicas
</t>
  </si>
  <si>
    <t>_____________
01/08/2022</t>
  </si>
  <si>
    <t>_____________
31/12/2022</t>
  </si>
  <si>
    <t>__________________________</t>
  </si>
  <si>
    <t>__________</t>
  </si>
  <si>
    <t xml:space="preserve">
1. Realizar Capacitaciones mensuales al funcionario y/o contratista del punto de atención al ciudadano
</t>
  </si>
  <si>
    <t xml:space="preserve">
Coordinador GIT Gestión de Prestaciones Económicas
</t>
  </si>
  <si>
    <t xml:space="preserve">
2. Capacitaciones  mensuales a los funcionarios y/o contratistas del proceso
</t>
  </si>
  <si>
    <t xml:space="preserve">
31/12/2020
</t>
  </si>
  <si>
    <t xml:space="preserve">Coordinador GIT Gestión de Prestaciones Económicas
</t>
  </si>
  <si>
    <t xml:space="preserve">15/07/2020
</t>
  </si>
  <si>
    <t xml:space="preserve">
_______________
3. Solicitar el informe de gestión semanal al funcionario y/o contratista asignado en el punto de atención al ciudadano
</t>
  </si>
  <si>
    <t xml:space="preserve">
_______________
Contratista de la Subdirección de Prestaciones Sociales
</t>
  </si>
  <si>
    <t>_____________
01/07/2022</t>
  </si>
  <si>
    <t>_____________
31/12/2023</t>
  </si>
  <si>
    <t xml:space="preserve">
1. Realizar mesas de trabajo mensuales con las otras dependencias de la Entidad
</t>
  </si>
  <si>
    <t xml:space="preserve">
Coordinador GIT Gestión de Prestaciones Económicas
</t>
  </si>
  <si>
    <t xml:space="preserve">
15/07/2020
</t>
  </si>
  <si>
    <t xml:space="preserve">
2. Capacitaciones  mensuales a los funcionarios y/o contratistas del proceso
</t>
  </si>
  <si>
    <t xml:space="preserve">
15/07/2020
</t>
  </si>
  <si>
    <t xml:space="preserve">
_______________
Coordinador GIT Gestión de Prestaciones Económicas
</t>
  </si>
  <si>
    <t xml:space="preserve">
_______________
3. Realizar planes de contingencia bimensuales con los funcionario y/o contratistas del proceso
</t>
  </si>
  <si>
    <t xml:space="preserve">
_______________
01/08/2020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</si>
  <si>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Realizar mesas de trabajo con las áreas que se tiene dificultad para dar respuesta a información solicitada, con el fin de que se de respuesta oportuna a los trámites que se surten.
Verificar que el cronograma de nómina fue expedido y firmado por los funcionarios responsables de las novedades de nomina y por el funcionario que ejecuta las actividades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</si>
  <si>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Supervisar los tiempos de respuesta a las solicitudes conforme a los términos legales establecidos de los trámites asignados a los Abogados Sustanciadores realizando un control mediante la presentación de informes de gestión presentados a la contratista encargada.
Verificar que los documentos que presenta el usuario al realizar la solicitud de una prestación económica, sean los necesarios y cumplan con las condiciones de Ley conforme a la normatividad vigente y requerimientos de la Entidad.
Verificar que el cronograma de nómina fue expedido y firmado por los funcionarios responsables de las novedades de nomina y por el funcionario que ejecuta las actividades 
Realizar mesas de trabajo con las áreas que se tiene dificultad para dar respuesta a información solicitada, con el fin de que se de respuesta oportuna a los trámites que se surten.
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
</t>
  </si>
  <si>
    <t xml:space="preserve">
1. Capacitar al personal existente en el departamento de atención al ciudadano para apoyar cualquier contingencia en la ventanilla de atención
</t>
  </si>
  <si>
    <t xml:space="preserve">
Coordinador atención al ciudadano
</t>
  </si>
  <si>
    <t xml:space="preserve">
09/06/2020
</t>
  </si>
  <si>
    <t xml:space="preserve">
2. Tener una persona capacitada y disponible para realizar el apoyo en caso de contingencia
</t>
  </si>
  <si>
    <t xml:space="preserve">
Coordinador atención al ciudadano
</t>
  </si>
  <si>
    <t xml:space="preserve">
9/06/2020
</t>
  </si>
  <si>
    <t xml:space="preserve">
_______________
3. Realizar capacitación con el personal que atiende la ventanilla para saber como manejar a los usuarios insatisfechos
</t>
  </si>
  <si>
    <t xml:space="preserve">
_______________
Coordinador atención al ciudadano
</t>
  </si>
  <si>
    <t xml:space="preserve">
_______________
09/06/2020
</t>
  </si>
  <si>
    <t xml:space="preserve">
Coordinador G.I.T Atención al Ciudadano
</t>
  </si>
  <si>
    <t xml:space="preserve">
09/06/2020
</t>
  </si>
  <si>
    <t xml:space="preserve">
_______________
Coordinador G.I.T Atención al Ciudadano
</t>
  </si>
  <si>
    <t xml:space="preserve">
_______________
09/06/2020
</t>
  </si>
  <si>
    <t xml:space="preserve">
_____________
31/12/2020
</t>
  </si>
  <si>
    <t xml:space="preserve">
09/06/2020
</t>
  </si>
  <si>
    <t xml:space="preserve">
Coordinador G.I.T Atención al Ciudadano
</t>
  </si>
  <si>
    <t xml:space="preserve">
1. Realizar una base mensual en Excel de las bases de datos de las PQRD
</t>
  </si>
  <si>
    <t xml:space="preserve">
Coordinador G.I.T Atención al Ciudadano
</t>
  </si>
  <si>
    <t xml:space="preserve">
2. Verificar a diario el estado de las quejas para realizar el seguimiento oportuno de las mismas
</t>
  </si>
  <si>
    <t xml:space="preserve">
09/06/2020
</t>
  </si>
  <si>
    <t xml:space="preserve">
_______________
3. Revisar todos los días los tiempos de respuesta de las quejas
</t>
  </si>
  <si>
    <t xml:space="preserve">
_______________
09/06/2020
</t>
  </si>
  <si>
    <t xml:space="preserve">
9/06/2020
</t>
  </si>
  <si>
    <t xml:space="preserve">
4. Enviar correos electrónicos a los responsables de las respuestas de las quejas con dos días de anticipación a la fecha de vencimiento
</t>
  </si>
  <si>
    <t xml:space="preserve">
1. Evaluar los reportes mensuales de respuesta que envía cada dependencia para identificar en donde esta el retraso de la operación
</t>
  </si>
  <si>
    <t xml:space="preserve">
Coordinador Atención al Ciudadano
</t>
  </si>
  <si>
    <t xml:space="preserve">
1. Planilla de reporte de PQRSD
</t>
  </si>
  <si>
    <t xml:space="preserve">
Coordinador Atención al Ciudadano
</t>
  </si>
  <si>
    <t xml:space="preserve">
2. Solicitar la adquisición de Planeación y Sistemas un software moderno para la atención de los usuarios
</t>
  </si>
  <si>
    <t xml:space="preserve">
2. Software instalado y funcionando
</t>
  </si>
  <si>
    <t xml:space="preserve">
09/06/2020
</t>
  </si>
  <si>
    <t xml:space="preserve">
______________
3. Llamar a los usuarios e investigar el motivo de la insatisfacción
</t>
  </si>
  <si>
    <t xml:space="preserve">
_______________
Coordinador Atención al Ciudadano
</t>
  </si>
  <si>
    <t xml:space="preserve">
_______________
3. Planilla de seguimiento
</t>
  </si>
  <si>
    <t xml:space="preserve">Coordinador Grupo Interno de Trabajo Gestión Bienes Compras y Servicios Administrativos 
</t>
  </si>
  <si>
    <t xml:space="preserve">
MEMORANDO E INFORME
</t>
  </si>
  <si>
    <t xml:space="preserve">
En el anteproyecto de plan de adquisiciones, proyectar los recursos necesarios para el saneamiento de los bienes inmuebles, pago de impuestos prediales y avalúos.
</t>
  </si>
  <si>
    <t xml:space="preserve">
Coordinador Grupo Interno de Trabajo Gestión Bienes Compras y Servicios Administrativos 
</t>
  </si>
  <si>
    <t xml:space="preserve">
ANTERPROYECTO DE PLAN DE ADQUISISIONES.
</t>
  </si>
  <si>
    <t xml:space="preserve">
MEMORANDO
</t>
  </si>
  <si>
    <t xml:space="preserve">
Gestionar la venta de los bienes muebles.
</t>
  </si>
  <si>
    <t xml:space="preserve">
Coordinador Grupo Interno de Trabajo Gestión Bienes Compras y Servicios Administrativos 
</t>
  </si>
  <si>
    <t xml:space="preserve">
MEMORANDO PARA VIABILIDAD DE COMERCIALIZACIÓN AL SR DIRECTOR DE LA ENTIDAD
</t>
  </si>
  <si>
    <t xml:space="preserve">
Coordinador GIT del proceso Gestión Servicios Administrativos
</t>
  </si>
  <si>
    <t xml:space="preserve">
23/12/2020
</t>
  </si>
  <si>
    <t xml:space="preserve">
23/12/2020
</t>
  </si>
  <si>
    <t xml:space="preserve">
Coordinador GIT del proceso Gestión Servicios Administrativos y Oficina Asesora Jurídica
</t>
  </si>
  <si>
    <t xml:space="preserve">
23/12/2020
</t>
  </si>
  <si>
    <t xml:space="preserve">Coordinador GIT del proceso Gestión Servicios Administrativos y Ordenador del Gasto.
</t>
  </si>
  <si>
    <t xml:space="preserve">23/12/2020
</t>
  </si>
  <si>
    <t xml:space="preserve">2. Realizar memorando por parte del Coordinador GIT Gestión Bienes Compras y Servicios Administrativos, donde le comunica al Ordenador del Gasto, en los tres primeros meses de cada año, informe sobre bienes priorizados  que requieren ser dados en Comodato, con el fin de entregar los bienes inmuebles a entidades del estado o sin animo de lucro, posibilitando un mayor control sobre ellos y un aprovechamiento oportuno.
</t>
  </si>
  <si>
    <t xml:space="preserve">
Coordinador GIT del proceso Gestión Servicios Administrativos y Ordenador del Gasto.
</t>
  </si>
  <si>
    <t xml:space="preserve">23/12/2020
</t>
  </si>
  <si>
    <t xml:space="preserve">
3. Realizar memorando adjuntando cronograma por parte del Coordinador GIT Gestión Bienes Compras y Servicios Administrativos, donde  le comunica al Ordenador del Gasto, los tres primeros meses de cada año la necesidad de inspecciones físicas a cada bien inmueble para la validación real del estado físico y jurídico de los mismos.
</t>
  </si>
  <si>
    <t xml:space="preserve">Coordinador GIT del proceso Gestión Servicios Administrativos y Ordenador del Gasto.
</t>
  </si>
  <si>
    <t xml:space="preserve">
23/12/2020
</t>
  </si>
  <si>
    <t>_________________________________
4. Realizar control por medio de una base de datos, donde el  Coordinador GIT Gestión Bienes Compras y Servicios Administrativos, relaciona todos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t>
  </si>
  <si>
    <t xml:space="preserve">__________________
Coordinador GIT del proceso Gestión Servicios Administrativos </t>
  </si>
  <si>
    <t>Por evento</t>
  </si>
  <si>
    <t xml:space="preserve">
23/12/2020
</t>
  </si>
  <si>
    <t xml:space="preserve">
1. Realizar memorando por parte del Coordinador GIT Gestión Bienes Compras y Servicios Administrativos, solicitando al Ordenador del Gasto la comercialización, arrendamiento y/o comodato de  los bienes de la Entidad, en los tres primeros meses de cada año, mediante memorando, con el fin de dar cumplimiento con el Decreto 1591 de 1989 articulo 3 Literal I, por el cual se creó el FPS-FNC con el fin de generar recursos propios para pago de la carga pensional, además de tener mayor control de los mismos, evitando que los invadan, en el caso de los inmuebles o perdida de los bienes.
</t>
  </si>
  <si>
    <t xml:space="preserve">
18/06/2020
</t>
  </si>
  <si>
    <t xml:space="preserve">
18/06/2020
</t>
  </si>
  <si>
    <t xml:space="preserve">18/06/2020
</t>
  </si>
  <si>
    <t>__________
1/09/2020</t>
  </si>
  <si>
    <t xml:space="preserve">
1/01/2020
</t>
  </si>
  <si>
    <t xml:space="preserve">
Mediante memorando enviar informe al Director General, sobre bienes inmuebles que se requiere ser saneados, para que se tomen decisiones frente a las novedades presentadas por los informes de comisión o de contratistas.
</t>
  </si>
  <si>
    <t xml:space="preserve">
Solicitar recursos necesarios para saneamiento y pago de impuestos prediales
</t>
  </si>
  <si>
    <t xml:space="preserve">
Actualizar semanalmente la base de datos de cuentas personales, de acuerdo a las novedades presentadas en el boletín diario de almacén, traslado de funcionarios, entrega de cargos y terminación de contrato de los funcionarios.
Mediante memorando solicitar al funcionario designado la actualización de las cuentas personales
En el momento que un funcionario o contratista realiza devolución de uno u mas bienes que tenga asignados en la cuenta personal, el encargado de cuentas personales, debe  confrontar físicamente, los bienes relacionados en el formato (APGSADADFO02) "Reintegro de elementos", para su respectivo Paz y Salvo.
</t>
  </si>
  <si>
    <t xml:space="preserve">
1. Solicitar mediante memorando al ordenador del Gasto el profesional idóneo para el manejo de las cuentas personales de tiempo completo con el fin de la actualización del 100% de las cuentas personales y actualización base de datos cuentas personales
</t>
  </si>
  <si>
    <t xml:space="preserve">
Coordinador GIT del proceso Gestión Servicios Administrativos
</t>
  </si>
  <si>
    <t xml:space="preserve">
18/06/2020
</t>
  </si>
  <si>
    <t xml:space="preserve">
23/12/2020
</t>
  </si>
  <si>
    <t xml:space="preserve">
2. Dar a conocer al funcionario encargado de las cuentas personales, las actividades a desarrollar, para la actualización de dichas cuentas.
</t>
  </si>
  <si>
    <t xml:space="preserve">
Coordinador GIT del proceso Gestión Servicios Administrativos
</t>
  </si>
  <si>
    <t xml:space="preserve">
18/06/2020
</t>
  </si>
  <si>
    <t xml:space="preserve">
3. Realizar revisión de cuentas personales de forma física y actualizar base de datos
</t>
  </si>
  <si>
    <t xml:space="preserve">
Coordinador GIT del proceso Gestión Servicios Administrativos
</t>
  </si>
  <si>
    <t xml:space="preserve">_______________
4. En caso de no encontrarse un bien, el funcionario o contratista deberá: 1, Buscar el bien en toda la Entidad. 2. reponer el bien o  colocar la denuncia de la perdida. La persona encargada de las cuentas personales debe informar al Coordinador para que gestione ante la aseguradora la reposición del Bien.
</t>
  </si>
  <si>
    <t xml:space="preserve">_______________
Coordinador GIT del proceso Gestión Servicios Administrativos
</t>
  </si>
  <si>
    <t xml:space="preserve">_______________
18/06/2020
</t>
  </si>
  <si>
    <t xml:space="preserve">_______________
23/12/2020
</t>
  </si>
  <si>
    <t>Intervención por parte de un ente de control u otro ente regulador
Sanción por incumplimiento a la Ley 610 de 2000, por la cual se establece el trámite de los procesos de responsabilidad fiscal de competencia de las contralorías. -En caso de perdida de bienes que no estén asegurados se incurre en detrimento patrimonial, faltas disciplinarias y fiscales
Sanción por incumplimiento Ley  734 de 2002, Por la cual se expide el Código Disciplinario Único.
Sanción por incumplimiento Ley 42 de 1993 que regula la organización del sistema de control fiscal financiero y los organismos que lo ejercen, en los artículos 101 y 107 consagra la responsabilidad fiscal que se genera para quienes no cumplan con el deber de amparar debidamente los bienes y/o el patrimonio estatal.
Afectación de la propiedad, planta y equipo de la entidad
Hallazgos e investigaciones
_________________________________
Sanciones por no actualizar las pólizas de seguros, falta de compromiso con la entidad.</t>
  </si>
  <si>
    <t xml:space="preserve">
18/06/2020</t>
  </si>
  <si>
    <t xml:space="preserve">
23/12/2020
</t>
  </si>
  <si>
    <t xml:space="preserve">
Coordinador G.I.T Atención al Ciudadano y Gestión Documental 
</t>
  </si>
  <si>
    <t xml:space="preserve">
Coordinador de atención al ciudadano y gestión documental
</t>
  </si>
  <si>
    <t>Procesos misionales y de apoyo</t>
  </si>
  <si>
    <t xml:space="preserve">
-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t>
  </si>
  <si>
    <t xml:space="preserve">
Secretario Técnico Comité de Defensa Judicial y Conciliación </t>
  </si>
  <si>
    <t xml:space="preserve">
_______________
Cada vez que se requiera 
</t>
  </si>
  <si>
    <t xml:space="preserve">
______________
</t>
  </si>
  <si>
    <t xml:space="preserve">
Memorando a la unidad de control interno disciplinario enviado
</t>
  </si>
  <si>
    <t xml:space="preserve">
Coordinación GIT Defensa Judicial
</t>
  </si>
  <si>
    <t>_____________________________</t>
  </si>
  <si>
    <t xml:space="preserve">memorando dirigido a la unidad de control interno disciplinario informando el incumplimiento del área misional o de apoyo  en la entrega del insumo solicitado, y las consecuencias legales que tuvo que asumir  la entidad por dicha omisión, para que se adopten las medidas disciplinarias que estime pertinentes 
</t>
  </si>
  <si>
    <t>SEGUIMIENTO OFICINA ASESORA DE PLANEACION Y SISTEMAS</t>
  </si>
  <si>
    <t xml:space="preserve">
_______________
</t>
  </si>
  <si>
    <t xml:space="preserve">
2. Actualizar el procedimiento ESDESOPSPT08 - FORMULACION Y PRESENTACION DEL ANTEPROYECTO DE PRESUPUESTO   
_______________
</t>
  </si>
  <si>
    <t xml:space="preserve">
Normograma Actualizado - Planes institucionales vigentes 
</t>
  </si>
  <si>
    <t xml:space="preserve">
Planes Institucionales aprobados 
</t>
  </si>
  <si>
    <t xml:space="preserve"> 
_______________
1. Actualización de las metodologías establecida para las auditorias del Sistema Integrado de gestión 
</t>
  </si>
  <si>
    <t xml:space="preserve">
2. Actualizar el procedimiento procedimiento ESDESOPSPT01    FORMULACION Y SEGUIMIENTO DEL PLAN ESTRATEGICO  se informa al Comité institucional de Gestión y Desempeño y al Director General  de la entidad, que se mantienen los mismos elementos de planeación estrategica y se solicita realizar geti´pon a fin de actualizar la normativas respectiva. 
_______________
</t>
  </si>
  <si>
    <t xml:space="preserve">
Acta de la reunión estableciendo compromisos
</t>
  </si>
  <si>
    <t xml:space="preserve">
Lista de asistencia de la reunión APGTHGTHFO02
</t>
  </si>
  <si>
    <t xml:space="preserve">_______________
Actos administrativos, oficios, memorandos o informes que den respuestas de fondo a las solicitudes
</t>
  </si>
  <si>
    <t xml:space="preserve">Acta de la reunión
</t>
  </si>
  <si>
    <t xml:space="preserve">
Lista de asistencia de la reunión APGTHGTHFO02
</t>
  </si>
  <si>
    <t xml:space="preserve">
_______________
Informe de gestión mensual sobre el desempeño del funciorio y/o contratista asignado en el punto de atención al ciudadano
</t>
  </si>
  <si>
    <t xml:space="preserve">
Acta de la reunión estableciendo compromisos
</t>
  </si>
  <si>
    <t xml:space="preserve">
Lista de asistencia de la reunión APGTHGTHFO02
</t>
  </si>
  <si>
    <t xml:space="preserve">
_______________
Actos administrativos, oficios, memorandos o informes que den respuestas de fondo a las solicitudes
</t>
  </si>
  <si>
    <t>____________
31/12/2021</t>
  </si>
  <si>
    <t xml:space="preserve">
Acta de capacitaciones realizadas y Encuestas de satisfacción favorables en la entidad
</t>
  </si>
  <si>
    <t xml:space="preserve">
Contratar una persona que sirva de apoyo para la atención de usuarios 
</t>
  </si>
  <si>
    <t xml:space="preserve">
_______________
Acta de reuniones
</t>
  </si>
  <si>
    <t xml:space="preserve">
Base de datos en Excel
</t>
  </si>
  <si>
    <t xml:space="preserve">
Envió de Correos electrónicos a los responsables para evidenciar la trazabilidad del proceso
</t>
  </si>
  <si>
    <t xml:space="preserve">
_______________
Correos electrónicos a los responsables
</t>
  </si>
  <si>
    <t xml:space="preserve">
Correos electrónicos a los responsables
</t>
  </si>
  <si>
    <t xml:space="preserve">
5. Solicitar mesa de trabajo al director general y la coordinación de salud, para buscar solución sobre  las respuestas de  las pqrsd a nivel nacional, para que estas sean oportunas
</t>
  </si>
  <si>
    <t xml:space="preserve">
_______________
6. Enviar Correos Electrónicos a las diferentes divisiones exigiendo respuesta a las quejas pendientes
</t>
  </si>
  <si>
    <t xml:space="preserve">
Contratar personal que se encargue de cerrar las quejas y hacer el enlace entre salud y Atención al Ciudadano
</t>
  </si>
  <si>
    <t xml:space="preserve">Memorando, Contratos de Compraventa, arriendo y/o Comodato.
</t>
  </si>
  <si>
    <t xml:space="preserve">Memorando y Contrato de Comodato
</t>
  </si>
  <si>
    <t xml:space="preserve">Memorando y Cronograma de Visitas
</t>
  </si>
  <si>
    <t>Relación de bienes inmuebles actualizada</t>
  </si>
  <si>
    <t xml:space="preserve">5. El Coordinador GIT Gestión Bienes Compras y Servicios Administrativos realiza informe sobre bienes priorizados  que requieren ser saneados, en los tres primeros meses de cada año, con el propósito que los bienes puedan ser comercializados, arrendados o dados en comodato, evitando gastos judiciales y mayor control administrativo de los mismos, mediante memorando.
</t>
  </si>
  <si>
    <t xml:space="preserve">
6. El Coordinador GIT Gestión Bienes Compras y Servicios Administrativos solicitara al Ordenador del Gasto, dos veces al año, cuales son  los recursos financieros necesarios para poder desarrollar las actividades de: avalúos técnicos, pagos de impuestos, valorizaciones, saneamiento y levantamientos fotográficos; necesarias para la comercialización y evitar sanciones e intereses de mora, mediante memorando.
</t>
  </si>
  <si>
    <t xml:space="preserve">
7. El Coordinador GIT Gestión Bienes Compras y Servicios Administrativos, realiza un control en una base de datos de los bienes transferidos por extintos Ferrocarriles, actualizando cada vez que se conozca una novedad, el estado jurídico de cada bien inmueble como es: invasores, servicios públicos, áreas, Nos de cédulas catastrales, No. de matriculas inmobiliarias, ubicación entre otros, de acuerdo a con los informes de entes externos, comisiones, inspección física, denuncias,  informe de contratista y estados de los procesos jurídicos, ya que la entidad no cuenta con un sistema adecuado para el control de los mismos.
</t>
  </si>
  <si>
    <t>8. El Coordinador GIT Gestión Bienes Compras y Servicios Administrativos solicita a la Coordinación de Defensa Judicial,  el estado jurídico actual de los avances los procesos judiciales que cursan en las diferentes instancias judiciales, relacionado con bienes inmuebles en proceso de recuperación, con el fin de tener control administrativo de los mismos, dos veces al año, mediante memorando.</t>
  </si>
  <si>
    <t xml:space="preserve">
Memorando de solicitud de profesional para el manejo de las cuentas personales. 2. actualizar el 100% de las cuentas personales. 3.  actualización base de datos de cuentas personales
</t>
  </si>
  <si>
    <t xml:space="preserve">
Memorando de asignación de actividades, relacionando las actividades para depurar, asignar responsables de los bienes y actualizar las cuentas personales.
</t>
  </si>
  <si>
    <t xml:space="preserve">_______________
El bien repuesto o respectiva denuncia
</t>
  </si>
  <si>
    <t xml:space="preserve">1. El Coordinador de servicios Administrativos, mediante oficios solicitara a la compañía de Vigilancia o de seguros, según sea el caso, la reposición de algún bien o bienes que haya sido extraviados o siniestrados, en el momento que se presente la novedad.
_______________
</t>
  </si>
  <si>
    <t xml:space="preserve">
2. Dejar un valor de remanente en la contratación de las pólizas de seguros, que de margen para asegurar bienes nuevos adquiridos.</t>
  </si>
  <si>
    <t xml:space="preserve">
Memorando
</t>
  </si>
  <si>
    <t xml:space="preserve">
Base de datos
</t>
  </si>
  <si>
    <t xml:space="preserve">
Memorando</t>
  </si>
  <si>
    <t xml:space="preserve">
_______________
Correos electronicos
</t>
  </si>
  <si>
    <t xml:space="preserve">
Memorando e informe con listado de inmuebles para saneamiento
</t>
  </si>
  <si>
    <t xml:space="preserve">
Coordinador GIT del proceso Gestión Servicios Administrativos y Oficina Asesora Jurídica
</t>
  </si>
  <si>
    <t xml:space="preserve">
18/06/2020
</t>
  </si>
  <si>
    <t xml:space="preserve">
23/12/2020
</t>
  </si>
  <si>
    <t xml:space="preserve">
Digitalización de las historias laborales
</t>
  </si>
  <si>
    <t xml:space="preserve">
Expedientes virtuales de nómina e historias laborales de las vigencias 1992-1999
</t>
  </si>
  <si>
    <t xml:space="preserve">
_______________
Acta de inspección y seguimiento
</t>
  </si>
  <si>
    <t xml:space="preserve">
Resultado de las evaluaciones de actividades de gestión humana
</t>
  </si>
  <si>
    <t xml:space="preserve">
_______________
Levantamiento del acta de Comisión donde se plasman las estrategias para el fortalecimiento de los planes de gestión humana.
</t>
  </si>
  <si>
    <t xml:space="preserve">
4. Actualización del PROCEDIMIENTO VINCULACION DE PERSONAL DE PLANTA -  APGTHGTHPT07 
</t>
  </si>
  <si>
    <t xml:space="preserve">
_______________
5. Actualización del PROCEDIMIENTO VINCULACION DE PERSONAL DE PLANTA -  APGTHGTHPT07 
</t>
  </si>
  <si>
    <t xml:space="preserve">
Procedimiento VINCULACION DE PERSONAL DE PLANTA -  APGTHGTHPT07, aprobado y adoptado
</t>
  </si>
  <si>
    <t xml:space="preserve">
_______________
Procedimiento VINCULACION DE PERSONAL DE PLANTA -  APGTHGTHPT07, aprobado y adoptado
</t>
  </si>
  <si>
    <t xml:space="preserve">
3. Continuar realizando supervisión previa a las actividades aprobadas en los planes de gestión humana antes de ser ejecutadas.
</t>
  </si>
  <si>
    <t xml:space="preserve">
_______________
4. Revisar y/o actualizar los formatos de evaluación establecidos para conocer el nivel de satisfacción de las actividades ejecutadas, con el fin de que la información obtenida sirva de insumo para la toma de decisiones.
</t>
  </si>
  <si>
    <t xml:space="preserve">
1. Realizar mesas de trabajo con interventores con el fin de concientizarlos sobre el soporte de las cuentas de cobro y la ejecución del PAC
_______________
</t>
  </si>
  <si>
    <t xml:space="preserve">
Memorando
</t>
  </si>
  <si>
    <t xml:space="preserve">
Semanalmente deberá reportar al Coordinador del proceso si han existido cambios
_______________
</t>
  </si>
  <si>
    <t xml:space="preserve">
1. Verificar que la solicitud contenga la firma de quien crea y quien revisa
_______________
</t>
  </si>
  <si>
    <t xml:space="preserve">
2. Generar informe de la ejecución de los saldos por ejecutar al 25 de cada mes permitiendo tomar acciones preventivas 
_______________
</t>
  </si>
  <si>
    <t xml:space="preserve">
Oficios de citación para pago suscripción de acuerdos de pago
</t>
  </si>
  <si>
    <t xml:space="preserve">
Formato control registro de llamadas telefónicas cód. miaaugudfo41 diligenciado y correos electrónicos soporte de las convocatorias de pago a los deudores 
</t>
  </si>
  <si>
    <t xml:space="preserve">
_______________
3. Seguimiento a los términos otorgados a los deudores, mediante la revisión de la base de datos "base general gestión cobro persuasivo"
</t>
  </si>
  <si>
    <t xml:space="preserve">
Peticiones o requerimientos asignados en el libro radicador 
</t>
  </si>
  <si>
    <t xml:space="preserve">
Memorandos y correos electrónicos de solicitud de insumos 
</t>
  </si>
  <si>
    <t xml:space="preserve">
_______________
Seguimiento a las asignaciones del libro radicados
</t>
  </si>
  <si>
    <t xml:space="preserve">
Actos administrativos de decreto de medidas cautelares
</t>
  </si>
  <si>
    <t xml:space="preserve">
Procedimientos actualizados y aprobados 
</t>
  </si>
  <si>
    <t xml:space="preserve">
_______________
Base de datos de cobro coactivo actualizada con las etapas procesales resueltas
</t>
  </si>
  <si>
    <t xml:space="preserve">
Actos administrativos de respuesta
</t>
  </si>
  <si>
    <t xml:space="preserve">
Listas de asistencia a las mesas de trabajo con las entidades estatales
</t>
  </si>
  <si>
    <t xml:space="preserve">
_______________
Bases actualizadas conforme al cruce de información realizado
</t>
  </si>
  <si>
    <t xml:space="preserve">
Procedimientos actualizados 
</t>
  </si>
  <si>
    <t xml:space="preserve">
_______________
Procedimientos actualizados
</t>
  </si>
  <si>
    <t xml:space="preserve">
Base de datos con la información del proceso de contratación y la plataforma de Colombia compra eficiente SECOP II 
</t>
  </si>
  <si>
    <t xml:space="preserve">_______________
Base de datos con la información del proceso de contratación y la plataforma de Colombia compra eficiente SECOP II
</t>
  </si>
  <si>
    <t xml:space="preserve">Circular notificada </t>
  </si>
  <si>
    <t xml:space="preserve">
_______________
Memorando notificado
</t>
  </si>
  <si>
    <t xml:space="preserve">Acta levantamiento tablas de retención
</t>
  </si>
  <si>
    <t xml:space="preserve">
Estrategia de implementación de la Guía de Recuperación Documental
</t>
  </si>
  <si>
    <t>_____________
Tabla de Retención Documental Actualizadas</t>
  </si>
  <si>
    <t xml:space="preserve">
_______________
Coordinador GIT Gestión de Talento Humano
</t>
  </si>
  <si>
    <t>1. Notificación de circular firmada por la dirección general y   dirigida a los procesos misionales y de apoyo en donde se establezcan los tiempos máximos para atender las solicitudes de material probatorio formuladas por el área juridica para dar respuesta a los requerimientos de los  despachos judiciales.</t>
  </si>
  <si>
    <t xml:space="preserve">
_______________
2. Notificación de memorando firmado por los integrantes del comité de defensa judicial y conciliación dirigida a los procesos misionales y de apoyo en donde se requiere y reitera el envío del insumo necesario para la debida defensa de la entidad, cuando hayan incumplido el término otorgado por la oficina asesora jurídica
</t>
  </si>
  <si>
    <t xml:space="preserve">Cronograma de trabajo para la actualización
</t>
  </si>
  <si>
    <t xml:space="preserve">
Disponibilidad presupuestal para contratación de personal
</t>
  </si>
  <si>
    <t xml:space="preserve"> Estrategia de la Guía implementada de recuperación documental
</t>
  </si>
  <si>
    <t xml:space="preserve">___________
Revisión periódica con acta de los avances y compromisos 
</t>
  </si>
  <si>
    <t>Acta de aprobación del nuevo espacio físico</t>
  </si>
  <si>
    <t xml:space="preserve">
Tablas documentales actualizadas
</t>
  </si>
  <si>
    <t>_________
Plan de trabajo para la programación de las nuevas ubicaciones locativas</t>
  </si>
  <si>
    <t xml:space="preserve">
Plan de emergencia
</t>
  </si>
  <si>
    <t xml:space="preserve">
6. Comenzar con una organización  de los archivos de la entidad
</t>
  </si>
  <si>
    <t xml:space="preserve">
7. Comenzar a organizar las carpetas de todas las cajas del archivo
</t>
  </si>
  <si>
    <t xml:space="preserve">
Acta de plan de contingencia con la programación y los compromisos
</t>
  </si>
  <si>
    <t xml:space="preserve">____________
 Cronograma de trabajo de los contratistas para saber cuantas cajas deben actualizar al día
</t>
  </si>
  <si>
    <t xml:space="preserve">
3. Mesa de trabajo para la planeación de la organización del archivo físico
</t>
  </si>
  <si>
    <t xml:space="preserve">_______________
4. Planificar como hacer las transferencias documentales  y la organización de los archivos físico
</t>
  </si>
  <si>
    <t xml:space="preserve">
Acta de compromiso y planeación del traslado del archivo
</t>
  </si>
  <si>
    <t xml:space="preserve">_______________
Guía de transferencias elaboradas por Gestión Documental
</t>
  </si>
  <si>
    <t xml:space="preserve">
_______________
1. Consultar la página del Ministerio de Hacienda para conocer los topes presupuestales
</t>
  </si>
  <si>
    <t xml:space="preserve">
1. Se programará la revisión del sistema de gestión a mediados de cada año a través de la generación de mesas de trabajo para determinar que documentos deben ser generados o actualizados, dejando planeada su entrega para posterior seguimiento.
_______________
</t>
  </si>
  <si>
    <t xml:space="preserve">
2. A través del informe semanal de seguimiento  se validará porcentaje de cumplimiento de la actividades designadas a funcionarios del proceso de Tics.
______________
</t>
  </si>
  <si>
    <t xml:space="preserve">1. realizar trazabilidad a las novedades encontradas y a  su vez realizar verificación de las acciones correctivas con su plan de mejoramiento </t>
  </si>
  <si>
    <t xml:space="preserve">
2. Mantener la solicitud de las evidencias que soporte todos los procesos realizados 
</t>
  </si>
  <si>
    <t xml:space="preserve">
Metodología aprobada 
</t>
  </si>
  <si>
    <t xml:space="preserve">
Correos enviados a todos FPS-FNC y publicación en Intranet Sensibilización  sobre la importancia de aplicar el Autocontrol, Autogestión y Autorregulación
</t>
  </si>
  <si>
    <t xml:space="preserve">
5. Realizar revisión de las actividades de gestión que se están midiendo  y evaluar la importancia de su medición y determinar si son las adecuadas e incluir dentro del proceso de la medición solo aquellas que sean claves para el cumplimiento de la Misión Institucional.
_______________
</t>
  </si>
  <si>
    <t xml:space="preserve">
_______________
Procedimientos Actualizados
</t>
  </si>
  <si>
    <t xml:space="preserve">
Actualización del Procedimiento SEGUIMIENTO Y MEDICION A LOS PROCESOS  
</t>
  </si>
  <si>
    <t xml:space="preserve">
Evaluación de las capacitaciones Ejecutadas
</t>
  </si>
  <si>
    <t xml:space="preserve">
Formatos de asignación y seguimiento  de reporte de indicadores
</t>
  </si>
  <si>
    <t xml:space="preserve">
Establecer un formato que contenga las características que se deben validar como necesidad funcional.
Generación de matriz de características funcionales requeridas por roles en cada área o proceso de la entidad.
</t>
  </si>
  <si>
    <t xml:space="preserve">
Modificación de procedimiento de asignación y rotación de equipos de computo
_______________
</t>
  </si>
  <si>
    <t xml:space="preserve">
Informe con resultado de los casos analizados y las acciones realizadas.
</t>
  </si>
  <si>
    <t xml:space="preserve">
_______________
Informe con resultado de los casos analizados y las acciones realizadas.
</t>
  </si>
  <si>
    <t xml:space="preserve">
Formato Acta y evaluación de los contenidos de la capacitación.
</t>
  </si>
  <si>
    <t xml:space="preserve">
Resultado de las evaluaciones de actividades de gestión humana
</t>
  </si>
  <si>
    <t xml:space="preserve">
_______________
Informe de ejecución de los planes de gestión humana
</t>
  </si>
  <si>
    <t xml:space="preserve">18/06/2020
</t>
  </si>
  <si>
    <t xml:space="preserve">18/06/2020
</t>
  </si>
  <si>
    <t>Actas de reunión de retroalimentación de calidad y oportunidad entrega de información</t>
  </si>
  <si>
    <t>Informe de presentación de información por parte de los contratista de servicios de salud</t>
  </si>
  <si>
    <t xml:space="preserve">
Bases de datos actualizada y Formatos diligenciados ((APGSADADFO02) "Reintegro de elementos" y Formato de  "inventario individual" (APGSAGADF014))
</t>
  </si>
  <si>
    <t xml:space="preserve">
31/12/2020
_______________
</t>
  </si>
  <si>
    <t xml:space="preserve">
_______________
Secretario Técnico Comité de Defensa Judicial y Conciliación 
</t>
  </si>
  <si>
    <t xml:space="preserve">
100%</t>
  </si>
  <si>
    <t xml:space="preserve">
_______________________________________</t>
  </si>
  <si>
    <t xml:space="preserve">
__________________________________________</t>
  </si>
  <si>
    <t xml:space="preserve">
80%</t>
  </si>
  <si>
    <t xml:space="preserve">Condenas en litigios que deberían haber sido favorables a la Entidad 
</t>
  </si>
  <si>
    <t xml:space="preserve">MAPA INSTITUCIONAL DEL RIESGOS Y LAS OPORTUNIDADES </t>
  </si>
  <si>
    <t xml:space="preserve">
31/12/2021
</t>
  </si>
  <si>
    <t xml:space="preserve">
1/07/2021
</t>
  </si>
  <si>
    <t xml:space="preserve">
1/07/2021
</t>
  </si>
  <si>
    <t xml:space="preserve">
GESTION TALENTO HUMANO
</t>
  </si>
  <si>
    <t xml:space="preserve">
Solicitar semestralmente al GIT Gestión Bienes, Compras y Servicios Administrativos, por medio de correo electrónico la realización del mantenimiento de las instalaciones eléctricas y equipo de computo.
</t>
  </si>
  <si>
    <t>GESTION SERVICIOS ADMINISTRATIVOS Y GESTION DOCUMENTAL</t>
  </si>
  <si>
    <t>El prcedimiento PEMYMOPSPT09   AUDITORÍAS INTERNAS DEL SISTEMA INTEGRADO DE GESTIÓN,  fue aprobado con Resolución 3040 Fecha: 26/12/2019. evidencia https://drive.google.com/drive/folders/1BdkwjbFslomDfOIf-uqWcBa02kmFu-Cs</t>
  </si>
  <si>
    <t>La eliminación del procedimiento ESDESOPSPT01    FORMULACION Y SEGUIMIENTO DEL PLAN ESTRATEGICO, fue aprobado mediente Acta Virtual 03 del 26/02/2021,RESOLUCIÓN NÚMERO 476 DE MARZO 19 DE 2021. 
Evidencia que se puede cotejar en  la ruta : 
https://drive.google.com/drive/u/0/folders/1Lc6J4cMOTg6tcGpzPl8ISrRms3V712pc</t>
  </si>
  <si>
    <t>EL Ministerio de Hacienda y Crédito Púiblico expidio la  Circular Externa No. 003 de febrero 19 de 2021  donde  se dan a conocer los  lineamientos  y supuestos Macroeconómicos para la elaboración del  Anteproyecto de Presupuesto para la vigencia fiscal de 2022.
evidencia que se puede cotejar Drive
https://drive.google.com/drive/folders/1lCCzKwm6CAKpg7ZloCeeiOESxJshhYV2</t>
  </si>
  <si>
    <t xml:space="preserve">Durante el III trimestre se envió mediante correo electrónico el procedimiento FORMULACIÓN Y PRESENTACIÓN DEL ANTEPROYECTO DE PRESUPUESTO ESDESOPSPT08  a surtir la etapa de transversalidad; En esta etapa se recibieron observaciones las cuales se están realizando mesas de trabajo con la Secretaria General, la Subdirección Financiera, Gestión de Talento Humano, el Grupo Interno de Trabajo de Presupuesto, el Grupo Interno de Trabajo de Tesorería con el fin de analizar una a una las actividades del procedimiento y así poder ser presentado ante el Comité Institucional  de Gestión  y Desempeño.
evidencia que se puede cotejar Drive: https://drive.google.com/drive/u/0/folders/10OQFCZHK8anLtLCTH7FJZSm0EPt3DnNi
</t>
  </si>
  <si>
    <t xml:space="preserve">El proceso Direccionamiento estratégico, tiene publicado en el normograma institucional el Decreto 612 de 2018,evidencia que se puede cotejar en el link: 
Evidencia que se puede cotejar en  la ruta : 
http://intranet.fps.gov.co/aymsite/showfiledocument/1/e4812d1e2f2980697007023e774bc005
https://drive.google.com/drive/folders/1LQDed2sh6ZiKKY2x_n7Ve9RJtBcKZAet
</t>
  </si>
  <si>
    <t>Durante el 1er S-2021 se formularon y aprobaron mediante  Comité Institucional de Gestión y Desempeño los  12 planes institucionales , en cumplimiento al   Decreto 612 de 2018.Evidencia que se puede cotejar en acta 0002 de 2021. 
Evidencia que se puede cotejar en  la ruta : 
https://drive.google.com/drive/folders/1cQCXNasM80XEaWtcsRq5csPNcfcKztwU</t>
  </si>
  <si>
    <r>
      <t xml:space="preserve">Durante el III Trimestre de 2021 se realizó el seguimiento de recepción de informes a través del documento: Control de entrega de informes; en él se pueden apreciar cuatro (4) hojas denominadas así: 
</t>
    </r>
    <r>
      <rPr>
        <b/>
        <sz val="14"/>
        <rFont val="Arial"/>
        <family val="2"/>
      </rPr>
      <t xml:space="preserve">1.  Circular  017 de 2020
2.  Circular 018 de 2020
3.  Rutas integrales de atención en salud - RIAS
4.  Programa Ampliado de Inmunizaciones - PAI
</t>
    </r>
    <r>
      <rPr>
        <sz val="14"/>
        <rFont val="Arial"/>
        <family val="2"/>
      </rPr>
      <t xml:space="preserve">
Así mismo, es preciso señalar que cada líder de Subproceso se encarga de revisar la calidad de los datos y se tramita con el prestador para el mejoramiento. Además la interventoría se encuentra realizando la retroalimentación de la calidad del datos de los informes a cada uno de los operadores. 
Evidencias encontradas: 
https://drive.google.com/drive/u/1/folders/1DdQv5sz6y8mkiM96Me8e2NAg2RdR-BjS
</t>
    </r>
  </si>
  <si>
    <t>Durante el III Trimestre de 2021 se realizaron reuniones de seguimiento mensual servicios de salud retroalimentando la calidad y oportunidad en la entrega de información por parte de los contratistas de servicio de salud. 
Así mismo se realizó de manera presencial en la Ciudad de Cartagena los días 20, 21, 22, 23 y 24 de septiembre de 2021 reuniones con los operadores de servicio de salud para tratar temas fundamentales de calidad en alto costo, calidad auditoría, entrega de resultados primer semestre 2021 y demás documentación necesaría para operación de los servicios de salud. 
Evidencias encontradas:
https://drive.google.com/drive/u/1/folders/16g7XT1_5YULAuVh5BP4AuHFwU9iu5uFt</t>
  </si>
  <si>
    <t>Los procedimientos de SELECCIÓN ABREVIADA ENAJENACIÓN DE BIENES CÓD. APAJUOAJPT23, SELECCIÓN ABREVIADA POR SUBASTA INVERSA CÓD.  APAJUOAJPT18, SELECCIÓN ABREVIADA POR MENOR CUANTÍA CÓD. APAJUOAJPT19, LICITACIÓN PÚBLICA CÓD. APAJUOAJPT17, CONTRATACION DE MINIMA CUANTIA CÓD. APAJUOAJPT22  se encuentra actualizados de acuerdo a la normativa vigente, y fueron aprobados en Resolución 2318 de 2020 en sesiones  018  y 021  del Comité Institucional de Gestión y Desempeño. El procedimiento de CONTRATACION DIRECTA CÓD. APAJUOAJPT21 fue actualizado y aprobado mediante Resolución 1568 del 15 de septiembre de 2021 del Comité Institucional de Gestión y Desempeño. EVIDENCIAS DRIVE: https://drive.google.com/drive/folders/1iVYTgApNyGZ5h1gFvC1_Qj54Xieibcq1?usp=sharing</t>
  </si>
  <si>
    <t>El procedimeinto fue devuelto por la OAPS para realizar ajsutes a las observaciones solicitadas, se vuelve  radicar  el 8 de octubre de 2021. Evidencia https://drive.google.com/drive/u/0/folders/1rn6xScQkps8V4_RC6pxEIQVRhafduBR3</t>
  </si>
  <si>
    <t>En el cuarto trimestre de 2020,  se reportó el cumplimiento del 100% de la actividad, en los siguientes términos: "El consolidado de contratos publicados en la plataforma SECOP 2 es de 489 contratos igual numero de los que se encuntran registrados en la base de datos de contratacion año 2020, la cual la pueden verificar en la carpeta drive denominada   "EVIDENCIAS REPORTES DE PLANES FPS 2do SEMESTRE 2020", subcarpetas "ASISTENCIA JURÍDICA"  "PLAN MANEJO DE RIESGOS" - "FILA 81", verificable en el link: https://drive.google.com/drive/u/0/folders/1QbH2nsImc3Ck0I-RToJKKu0bZgihZJP2"</t>
  </si>
  <si>
    <t>En el cuarto trimestre de 2020,  se reportó el cumplimiento del 100% de la actividad, en los siguientes términos: "Se ha cumplido el 100% la actividad en el mes de diciembre de 2020, proyectando la circular con radicado No. GDJ - 20201330003734 del 14 de diciembre de 2020 
EVIDENCIAS REPORTES DE PLANES FPS 2do SEMESTRE 2020", subcarpetas "ASISTENCIA JURÍDICA"  "PLAN MANEJO DE RIESGOS" - "FILA 82", verificable en el link:  https://drive.google.com/drive/u/0/folders/1sv88KLelrXbN2xD4rMfKn5yRl6oOPGIz"</t>
  </si>
  <si>
    <t>En el cuarto trimestre de 2020,  se reportó el cumplimiento del 100% de la actividad, en los siguientes términos : "Se materializa por evento, es decir cada vez que ocurra una situacipon factica que conduza a la elaboración del memorando firmado por todos los integrantes del Comité cuando se requiera información o insumos a un proceso o area de la entidad. No hay evidencia por que  no se ha meterializado ningùn incumplimiento."</t>
  </si>
  <si>
    <t>Actividad programada para dar cumplimiento al 31-12-2020 y se ejecuto.
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realizó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y enero 2021 en las siguientes actas y resoluciones:
*ACTA No. 14 del 25-11-2020 - RESOLUCIÓN NÚMERO 2314 DE DICIEMBRE 31/12/2020: indicadores de gestion del proceso AJ
*ACTA No. 18 del 22 al 24-12-2021 - RESOLUCIÓN NÚMERO 2316 DE DICIEMBRE 31 DE 2020: indicadores de gestion de los procesos GD - AAC - GSS - D.E. (ambientales) - SEI 
*ACTA No. 20 del  29-12-2021 - RESOLUCIÓN NÚMERO 2317 DE DICIEMBRE 31 DE 2020: indicadores de gestion de los procesos GPE - GTH - D.E. - TICS - MYM 
*ACTA No. 21 del  30 al 31-12-2021 - RESOLUCIÓN NÚMERO 2318 DE DICIEMBRE 31 DE 2020: indicadores de gestion de los procesos GC - TICS (seguridad de la informacion) - GBT 
*ACTA No. 03 del 26-02-2021:  indicadores de gestion del proceso GSA
Evidencia en la carpeta drive: https://drive.google.com/drive/u/0/folders/1CBXNLXvdn6pYyLqsAe7pYz6kHmd2h-mX</t>
  </si>
  <si>
    <r>
      <rPr>
        <b/>
        <sz val="14"/>
        <rFont val="Arial"/>
        <family val="2"/>
      </rPr>
      <t>Actividad programada para dar cumplimiento al 31-12-2020 y se ejecuto.</t>
    </r>
    <r>
      <rPr>
        <sz val="14"/>
        <rFont val="Arial"/>
        <family val="2"/>
      </rPr>
      <t xml:space="preserve">
Se realizó capacitacion el 15-12-2020 sobre las lineas de defensa establecidas en MIPG y recordar conceptos y aplicacion del autocontrol, autogestion y autoregulacion por parte de todos los procesos de la entidad.
El dia 30-12-2020 se envio al correo institucional de todos la socialización de resultados y formulación de oportunidades de mejora sobre la Estrategia de sensibilización proyectada el 14-05-2020 a traves de circular No. PS - 20201200001304 - COMUNICACIÓN ESTRATEGIA SENSIBILIZACIÓN APLICACIÓN DEL PRINCIPIO DE AUTOCONTROL –FPS-FNC, dando cumplimiento a lo establecido en las actividades a realizar en el cronograma (adjunto en carpeta drive). 
Evidencia en la carpeta drive: https://drive.google.com/drive/u/0/folders/1tCG-yD7Nl8fc50GvKjtmWIusKw8cY2Jf.
Para el II Trimestre-2021 se realizo Circular  OPS - 20211200001434 - COMUNICACIÓN ESTRATEGIA PROMOCION DE LA CULTURA DE LA AUTOGESTION, AUTORREGULACION Y AUTOCONTROL-2021, el dia 25-05-2021 se envio al correo institucional de todos la socialización de dicha estrategia.
*El dia 16-06-2021 se envio al correo institucional de todos la socialización de la pieza comunicativa sobre IMPORTANCIA DEL AUTOCONTROL, AUTOGESTION Y AUTOREGULACION
*El dia 30-06-2021 se envio al correo institucional de todos la socialización de la pieza comunicativa sobre CUAL E SLA IMPORTANCIA DE IDENTIFICAR RIESGOS DE GESTION
Evidencia en la carpeta drive: https://drive.google.com/drive/u/1/folders/1eIgXJGixjFuYCYUme8O6e0rlzxs1TaLv</t>
    </r>
  </si>
  <si>
    <r>
      <rPr>
        <b/>
        <sz val="14"/>
        <rFont val="Arial"/>
        <family val="2"/>
      </rPr>
      <t>Actividad programada para dar cumplimiento al 31-12-2020 y se ejecuto</t>
    </r>
    <r>
      <rPr>
        <sz val="14"/>
        <rFont val="Arial"/>
        <family val="2"/>
      </rPr>
      <t>.
Se realizó la Actualización del Procedimiento SEGUIMIENTO Y MEDICION A LOS PROCESOS, el cual se modifico el nombre a  ELABORACIÓN INFORME DE DESEMPEÑO INSTITUCIONAL - PEMYMOPSPT04, ademas se actualizo el FORMATO INFORME DE DESEMPEÑO SEMESTRAL - PEMYMOPSFO07. lo anterior fue aprobado mediante Comite Institucional de Gestion y Desempeño sesion virtual del 16 al 18 de diciembre del 2020, mediante acta No. 017 y resolucion No. 2315 del 31-12-2020.
Evidencia en la carpeta drive: https://drive.google.com/drive/u/1/folders/1eIgXJGixjFuYCYUme8O6e0rlzxs1TaLv</t>
    </r>
  </si>
  <si>
    <t>Se encuentra en revision tecnica el procedimiento FORMULACION, PRESENTACION Y SEGUIMIENTO AL PLAN DE MEJORAMIENTO DE LA CGR,  radicado el dia 10 de septiembre de 2021 con los puntos de control con el fin de asegurar la totalidad y veracidad de la informacion reportada por los procesos.   Evidencia:  https://drive.google.com/drive/folders/19VIBOtAu8fu9rSNSAvLEONh56Sjnqrsw?usp=sharing</t>
  </si>
  <si>
    <t>Por medio de la circular con radicado  202101200000804 se solicito a  Secretaria General y al grupo interno de trabajo de talento humano, solicitando  la gestion necesaria para que todos los funcionarios y colaboradores realizaran el curso sobre MIPG y la solicitud del certificado de cumplmiento de este curso , asi como la solicitud de medicion del impacto de los conocimientos adquiridos.  Evidencia: https://drive.google.com/drive/folders/19VIBOtAu8fu9rSNSAvLEONh56Sjnqrsw?usp=sharing</t>
  </si>
  <si>
    <t>El Formato de asignación y seguimiento  de reporte de indicadores se creo y fue  aprobada mediante Comité Institucional de Gestión y Desempeño el día 10-11-2020 - sesión virtual, por medio de Acta No. 013 con la resolución 1990 del 01/12/2020, el cual se realizó capacitación y socialización del mismo documentos por Google meet el día 03-11-2020 de 9 a 11am. se implementara a partir del II SEM 2021.
Evidencia en la carpeta drive: https://drive.google.com/drive/u/0/folders/1_gZS3eadLS5NS9BWwB8gZHPNbvi82rkS</t>
  </si>
  <si>
    <t xml:space="preserve">Para la medición del desempeño institucional y la toma de decisiones </t>
  </si>
  <si>
    <t xml:space="preserve">No se utilizan los resultados de los  indicadores establecidos en cada proceso como herramienta para la gestión de la mejora.
Falta de infraestructura tecnológica de información requerida para el adecuado seguimiento y medición del desempeño institucional y del sistema integrado de gestión.
Planeación de la medición efectiva y de calidad de la evaluación de las auditorías internas de calidad. 
Falta de conocimiento, cultura e interés por parte de los funcionarios y/ contratistas en la implementación del sistema integrado de gestión.
falencia en las actividades para el fomento de la cultura de la medición de la gestión como herramienta de mejora.
No se  establecen ni aplican controles efectivos para asegurar la ejecución y reportes de las acciones trazadas y gestión  de forma  oportuna, eficiente y eficaz. 
</t>
  </si>
  <si>
    <t xml:space="preserve">
Decisiones tomadas erróneamente
perdida de la imagen institucional
incumplimiento normativo
incumplimiento normativo
</t>
  </si>
  <si>
    <t>Si se materializa el riesgo, la alta dirección puede tomar decisiones erradas que generen, reprocesos, entrega inoportuna de los servicios, sanciones monetarias de los entes de control y perdida de la imagen institucional</t>
  </si>
  <si>
    <t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Analiza el cumplimiento de las actividades del proceso mediante la revisión y consulta de los resultados alcanzados e informados en los diferentes planes institucionales y métodos de medición del desempeño institucional publicados en la intranet
</t>
  </si>
  <si>
    <t xml:space="preserve">
Realiza seguimiento y verificación a los reportes de los Indicadores de Gestión de cada uno de los procesos y comunica mediante correo electrónico al responsable del proceso los resultados. 
Revisa los informes de desempeño semestral dentro de los 10 días hábiles siguientes a la entrega de los informes. Si el informe contiene alguna inconsistencia, envía por correo electrónico al encargado de realizar el Informe de Desempeño del proceso, con el fin de realizar las correcciones pertinentes. 
Herramientas de medición FURAG
</t>
  </si>
  <si>
    <t xml:space="preserve">Moderado
Fuerte
Fuerte
</t>
  </si>
  <si>
    <t>1. Actualizar las metodologías de medición ( incluye  los mecanismos para la recepción y revisión de la información verificada dentro de los términos establecidos y con una mayor frecuencia para obtener datos e información que permita la toma de decisiones de manera continua y oportuna) y socializarlas.</t>
  </si>
  <si>
    <t>Profesionales de apoyo a la Oficina Asesora de planeación</t>
  </si>
  <si>
    <t xml:space="preserve">
Metodologías actualizadas y Lista de asistencia a eventos</t>
  </si>
  <si>
    <r>
      <rPr>
        <b/>
        <sz val="14"/>
        <rFont val="Arial"/>
        <family val="2"/>
      </rPr>
      <t>Actividad programada para dar cumplimiento al 31-12-2020 y se ejecuto.</t>
    </r>
    <r>
      <rPr>
        <sz val="14"/>
        <rFont val="Arial"/>
        <family val="2"/>
      </rPr>
      <t xml:space="preserve">
Durante el IV Trimestre se actualizó y aprobó la documentación con respecto a la metodología de indicadores de gestión de la entidad (guía, procedimiento, formatos), mediante comité institucional de gestión y desempeño el día 10-11-2020 - sesión virtual, por medio de Acta No. 013 con la resolución 1990 del 01/12/2020, el cual se realizo capacitación y socialización de los mismos documentos por Google meet el día 03-11-2020 de 9 a 11am a toda la entidad y a partir del 05 noviembre se realizaron mesas de trabajo con los 14 procesos para la actualización de indicadores de gestión de cada uno de los procesos y quedando aprobados en los diferentes comités realizados en el mes de diciembre del 2020 para dar inicio en el primer semestre del año 2021.
Evidencia en la carpeta drive: https://drive.google.com/drive/u/0/folders/1DaQtGG34kPrBnAmGVJ6hAJr__n1AOrzp</t>
    </r>
  </si>
  <si>
    <t xml:space="preserve">
5. Ajustar el diseño de las herramientas de medición del desempeño institucional y los controles establecidos para asegurar la captura, procesamiento y entrega de la información.
_______________
</t>
  </si>
  <si>
    <t xml:space="preserve">
Jefe de la Oficina Asesora de Planeación y Sistemas
_______________
</t>
  </si>
  <si>
    <t xml:space="preserve">
Metodología revisada y ajustada
_______________
</t>
  </si>
  <si>
    <t xml:space="preserve">Identificar y valorar las mediciones con desviaciones en la veracidad de los datos y evitar  la toma de decisiones bajo la información errada por parte de la alta dirección
</t>
  </si>
  <si>
    <t xml:space="preserve">Informe de análisis de desviaciones
</t>
  </si>
  <si>
    <t xml:space="preserve">
2. Realizar actividades de promoción de cultura de autocontrol y de seguimiento al desempeño.</t>
  </si>
  <si>
    <t xml:space="preserve">
Profesionales de apoyo a la Oficina Asesora de planeación </t>
  </si>
  <si>
    <t xml:space="preserve">
Envió de correos electrónicos y/o imágenes de inicio en los monitores y/o infografías y/o carteleras informativas y/o publicaciones en la intranet o pagina web</t>
  </si>
  <si>
    <t>________________________________
3. Solicitar a Gestión de Talento Humano capacitación a personal de Control Interno y Planeación, sobre temas que permitan fortalecer el proceso de seguimiento y Medición institucional, que garanticen información veraz y oportuna sobre el desempeño institucional.</t>
  </si>
  <si>
    <t>__________________
Jefe oficina Asesora de Planeación</t>
  </si>
  <si>
    <t>_____________
Memorando de solicitud</t>
  </si>
  <si>
    <t>_____________
01/11/2020</t>
  </si>
  <si>
    <t xml:space="preserve">
_____________
31/01/2021</t>
  </si>
  <si>
    <t>Por medio de la circular con radicado  202101200000804 se solicito a  Secretaria General y al grupo interno de trabajo de talento humano, solicitando  la gestion necesaria para que todos los funcionarios y colaboradores realizaran el curso sobre MIPG.  Evidencia: https://drive.google.com/drive/folders/19VIBOtAu8fu9rSNSAvLEONh56Sjnqrsw?usp=sharing</t>
  </si>
  <si>
    <t xml:space="preserve">4. Realizar el reporte de la herramienta FURAG de la forma mas objetiva posible, con el propósito de tener un resultado del desempeño real, sin tener que esperar los resultados emitidos por el DAFP y poder tomar las acciones necesarias ante las desviaciones.
</t>
  </si>
  <si>
    <t xml:space="preserve">
Profesionales  de apoyo  y jefe de  la Oficina Asesora de planeación </t>
  </si>
  <si>
    <t xml:space="preserve">
Informe resultado FURAG
</t>
  </si>
  <si>
    <t xml:space="preserve">
01/02/2021</t>
  </si>
  <si>
    <t xml:space="preserve">
31/03/2021</t>
  </si>
  <si>
    <r>
      <rPr>
        <b/>
        <sz val="14"/>
        <rFont val="Arial"/>
        <family val="2"/>
      </rPr>
      <t xml:space="preserve">
Esta actividad se realiza una vez al año y es durante el I TRIM 2021</t>
    </r>
    <r>
      <rPr>
        <sz val="14"/>
        <rFont val="Arial"/>
        <family val="2"/>
      </rPr>
      <t xml:space="preserve">
Para el I trimestre del 2021 se solicito a la entidad por medio de circular OPS - 20211200000484 - : Solicitud diligenciamiento Formulario Único de Reporte de Avances de la Gestión – FURAG vigencia 2020 a su vez se realizo mesas de trabajo con los procesos y asesoria telefonica para dicho diligenciamiento. 
El informe fue cargado en la plataforma del DAFP el dia 26-03-2021 como se evidencia en el certificado expedido.
Evidencia en la carpeta drive: https://drive.google.com/drive/u/0/folders/1XDh3yNvNU6Rn1g_UGvuXrT7BtH-2HFcl</t>
    </r>
  </si>
  <si>
    <t>Se tiene en actualizaciòn el procedimiento de rotacion de equipos, en el cual se realizo la propuesta de formato para la asignación de equipos La evidencia se encuentra en https://drive.google.com/drive/u/0/folders/1-uJu8dSwQ7KazgjJmbh0E_4o2MFxejXA</t>
  </si>
  <si>
    <t>El proceso de TICS, cuenta con la base de datos de control de atención de soporte solicitados y gestionados, la cual se le realiza seguimiento de forma diaria y semanal.La Evidencia se encuntra en https://drive.google.com/drive/u/0/folders/1-uJu8dSwQ7KazgjJmbh0E_4o2MFxejXA</t>
  </si>
  <si>
    <t>Para el trimestre a reportar no se identificaron capacitaciones por realizar</t>
  </si>
  <si>
    <t>N/A</t>
  </si>
  <si>
    <t>La reunion fue realizada en el segundo trimestre, para el periodo a reportar se identificaron dos documentos mas a actualizar a traves del PETIC, asignadas en cronograma de trabajo al ingeniero Jose Maria Gomez. La evidencia en https://drive.google.com/drive/u/0/folders/1-uJu8dSwQ7KazgjJmbh0E_4o2MFxejXA</t>
  </si>
  <si>
    <t>Se definieron los documento que deben ser actualizados en el proceso con el responsable y fecha de entrega de estos https://drive.google.com/drive/u/0/folders/1-uJu8dSwQ7KazgjJmbh0E_4o2MFxejXA</t>
  </si>
  <si>
    <t>Para el III trimestre de 2021, el proceso Atención al Ciudadano aplicó encuestas a los usuarios, las cuales se encuentran consolidadas en formato excel en la carpeta de evidencias.  El Informe de Satisfación del Ciudadano del III trimestre de 2021,  tiene fecha límite de entrega del 21 de octubre de 2021, conforme a los términos establecidos dentro de la matriz primaria y secundaria de la Entidad.  
Adicionalmente, el GIT Atención al Ciudadano y Gestión Documental, recibió capacitación en protocolos de atención a la ciudadanía, y servicio al cliente el 20 y 21 de septiembre  de 2021.
Evidencia consignada en el siguiente enlace drive: https://drive.google.com/drive/u/1/folders/1Gxt1IlJEH8VGWDTbKAA12TC86Tj85YSP</t>
  </si>
  <si>
    <t>Mediante Contrato No. 192 de 2021, la Entidad contrato a la  colaboradora Giuliana D´chardi,  quien actualmente asume servicios de apoyo para la atención de usuarios. Evidencia consignada en el siguiente drive: https://drive.google.com/drive/u/1/folders/1Gxt1IlJEH8VGWDTbKAA12TC86Tj85YSP</t>
  </si>
  <si>
    <t>El 20 y 21 de septiembre de 2021, se recibió capacitación acerca de protocolos de atención y servicio al cliente respectivamente, en las cuales se explicó la atención y manejo de usuarios insatisfechos.  Evidencia consignada en el siguiente drive: https://drive.google.com/drive/u/1/folders/1Gxt1IlJEH8VGWDTbKAA12TC86Tj85YSP</t>
  </si>
  <si>
    <t>El Proceso Atencion al Ciudadano realiza consolidacion en la base de datos (excel) a cada una de las PQRSD que llegan a la entidad por medio del formato de seguimiento MIAACGDCAF043 (Formato de Reporte Mensual del Registro y Seguimiento de Peticiones, Quejas, Reclamos, Sugerencia y/o Felicitaciones, Denuncias (PQRSD) por Dependencias).  
Evidencia consignada en el siguiente drive: https://drive.google.com/drive/u/1/folders/1Gxt1IlJEH8VGWDTbKAA12TC86Tj85YSP</t>
  </si>
  <si>
    <t>Para el III trimestre de 2021  la Entidad cuenta con Miry Alejandra Tuiran  y Leandra Castañeda quienes trabajan en el GIT Atención al Ciudadano y son responsables de hacer seguimiento a PQRSDS y hacer el enlace entre Servicios de Salud y Atención al Ciudadano.
Evidencia en cotratos 142 y 191 de 2021 y en el siguiente drive: https://drive.google.com/drive/u/1/folders/1Gxt1IlJEH8VGWDTbKAA12TC86Tj85YSP</t>
  </si>
  <si>
    <t>El Proceso Atención al Ciudadano verifica y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a las divisiones que tengas PQRSD pendientes por responder. Evidencia consignada en el siguiente drive: https://drive.google.com/drive/u/1/folders/1Gxt1IlJEH8VGWDTbKAA12TC86Tj85YSP</t>
  </si>
  <si>
    <t>El proceso de atención al ciudadano realiza revisión y seguimiento a cada una de las PQRSD que llegan a la Entidad, por medio del formato MIAACGCDFO43 de seguimiento, enviando correos electrónicos, por medio de quejasyreclamos@fps.gov.co, a las divisiones que tengan PQRD pendientes por responder. Evidencia consignada en el siguiente drive: https://drive.google.com/drive/u/1/folders/1Gxt1IlJEH8VGWDTbKAA12TC86Tj85YSP</t>
  </si>
  <si>
    <t>El proceso de atención al ciudadano realiza seguimiento a cada una de las PQRSD que llegan a la Entidad, por medio del formato MIAACGCDFO43 (Formato de Reporte Mensual del Registro y Seguimiento de Peticiones, Quejas, Reclamos, Sugerencia y/o Felicitaciones, Denuncias (PQRSD) por Dependencias), enviando correos  electrónicos por medio de quejasyreclamos@fps.gov.co  a las oficinas administrativas a nivel nacional que tengan PQRSD pendientes por responder.
Evidencia consignada en el siguiente drive: https://drive.google.com/drive/u/1/folders/1Gxt1IlJEH8VGWDTbKAA12TC86Tj85YSP</t>
  </si>
  <si>
    <t>El proceso de atención al ciudadano realiza seguimiento a cada una de las PQRSD que llegan a la Entidad, por medio del formato MIAACGCDFO43 de seguimiento, enviando correos electrónicos a través de quejasyreclamos@fps.gov.co, a las divisiones que tengan PQRD pendientes por responder.  Evidencia consignada en el siguiente drive: https://drive.google.com/drive/u/1/folders/1Gxt1IlJEH8VGWDTbKAA12TC86Tj85YSP</t>
  </si>
  <si>
    <t>El proceso de atención al ciudadano realiza seguimiento a cada una de las PQRSD que llegan a la Entidad, por medio del formato MIAACGCDFO43 de seguimiento, enviando correos electrónicos a través de quejasyreclamos@fps.gov.co, a las divisiones que tengan PQRD pendientes por responder con el fin de garantizar la oportunidad en los tiempos de respuesta.  
Evidencia consignada en el siguiente drive: https://drive.google.com/drive/u/1/folders/1Gxt1IlJEH8VGWDTbKAA12TC86Tj85YSP</t>
  </si>
  <si>
    <t>El Fondo Pasivo Social de los Ferrocarriles Nacionales de Colombia, por medio del Contrato Número 440 de 2019 contrató a la empresa AYMSOFT para realizar el diseño e implementación del Chat Institucional de la Entidad, a la fecha este ya se encuentra implementado y funcionando, se puede evidenciar en la página web de la Entidad.   
Evidencia consignada en el siguiente drive: https://drive.google.com/drive/u/1/folders/1Gxt1IlJEH8VGWDTbKAA12TC86Tj85YSP</t>
  </si>
  <si>
    <t>Respecto al servicio brindado por concepto de atención al ciudadano no se presentaron usuarios insatisfechos.    Evidencia consignada en el informe de satisfacción trimestral en el siguiente drive: https://drive.google.com/drive/u/1/folders/1Gxt1IlJEH8VGWDTbKAA12TC86Tj85YSP</t>
  </si>
  <si>
    <t>Las Tablas de Retención Documental fueron aprobadas por el Comité de gestión y Desempeño el 31 de diciembre de 2019 mediante Acta No. 024 DE 2019. El día 8 de febrero de 2020 fueron enviadas al Archivo General de la Nación para su convalidación, El 28 de abril de 2020 se realizó reunión de apertura con AGN, se han realizado 8 mesas técnicas con el AGN, en el III trimestre de 2021 se realizo la 7 mesa técnica el día 25 de agosto de 2021, la 8 mesa técnica el 8 de septiembre de 2021 y el día 15 de Septiembre 2021 se aprobaron las TRD en el precomite del AGN y se esta en espera  de preséntalas ante el comité del AGN el día 28 de Octubre de 2021.
Evidencia consignada en el drive https://drive.google.com/drive/u/1/folders/1w_twPJ1cDfyXkDS1U1_pZ4PnQlMaoU73</t>
  </si>
  <si>
    <t>En el III trimestre de 2021 se elaboró la Guía de Recuperación Documental y se diligencio el formato "Solicitud de Elaboración, Modificación o Eliminación de Documentos del SIG." y se presentara a la oficina Asesora de Planeación y sistemas para revisión técnica.
Evidencia consignada en el drive https://drive.google.com/drive/u/1/folders/1w_twPJ1cDfyXkDS1U1_pZ4PnQlMaoU73</t>
  </si>
  <si>
    <t>Las Tablas de Retención Documental fueron aprobadas por el Comité de gestión y Desempeño el 31 de diciembre de 2019 mediante Acta No. 024 DE 2019. El día 8 de febrero de 2020 fueron enviadas al Archivo General de la Nación para su convalidación, El 28 de abril de 2020 se realizó reunión de apertura con AGN, se han realizado 8 mesas técnicas con el AGN, en el III trimestre de 2021 se realizo la 7 mesa técnica el día 25 de agosto de 2021, la 8 mesa técnica el 8 de septiembre de 2021 y el día 15 de Septiembre 2021se aprobaron las TRD en el precomite del AGN y se esta en espera  de preséntalas ante el comité del AGN el día 28 de Octubre de 2021.
Evidencia consignada en el drive https://drive.google.com/drive/u/1/folders/1w_twPJ1cDfyXkDS1U1_pZ4PnQlMaoU73</t>
  </si>
  <si>
    <t>Para realizar el cronograma de trabajo y contratar personal idóneo para la actualización del archivo físico es necesario tener las TRD convalidadas, las cuales fueron aprobadas por el Comité de gestión y Desempeño el 31 de diciembre de 2019 mediante Acta No. 024 DE 2019. El día 8 de febrero de 2020 fueron enviadas al Archivo General de la Nación para su convalidación, El 28 de abril de 2020 se realizó reunión de apertura con AGN, se han realizado 8 mesas técnicas con el AGN, en el III trimestre de 2021 se realizo la 7 mesa tecnica el dia 25 de agosto de 2021, la 8 mesa tecnica el 8 de septiembre de 2021 y el dia 15 de Septiembre 2021se aprobaron las TRD en el precomite del AGN y se esta en espera  de presentalas ante el comite del AGN el dia 28 de Octubre de 2021.
Evidencia consignada en el drive https://drive.google.com/drive/u/1/folders/1w_twPJ1cDfyXkDS1U1_pZ4PnQlMaoU73</t>
  </si>
  <si>
    <t>Para realizar el plan de contingencia de trabajo para la organización de los archivos de la Entidad , se necesita tener convalidadas las TRD, las cuales fueron aprobadas por el Comité de gestión y Desempeño el 31 de diciembre de 2019 mediante Acta No. 024 DE 2019. El día 8 de febrero de 2020 fueron enviadas al Archivo General de la Nación para su convalidación, El 28 de abril de 2020 se realizó reunión de apertura con AGN, se han realizado 8 mesas técnicas con el AGN, en el III trimestre de 2021 se realizo la 7 mesa técnica el día 25 de agosto de 2021, la 8 mesa técnica el 8 de septiembre de 2021 y el día 15 de Septiembre 2021se aprobaron las TRD en el precomite del AGN y se esta en espera  de preséntalas ante el comité del AGN el día 28 de Octubre de 2021.
Evidencia consignada en el drive https://drive.google.com/drive/u/1/folders/1LY0ckOIDTiANtrkTgT4_wLOqOjIffSre</t>
  </si>
  <si>
    <t xml:space="preserve">
Dirección General
</t>
  </si>
  <si>
    <t xml:space="preserve">
Archivo ordenado y actualizado de acuerdo a las normas archivísticas vigentes
</t>
  </si>
  <si>
    <t>En día 27 de septiembre de 2021 se le solicitó por medio de correo electrónico a Secretaria General la  contratación de personal necesario para la actualización de los archivos físicos en tanto se implementen las TRD convalidadas ante el AGN.
Evidencia consignada en el drive https://drive.google.com/drive/u/1/folders/1w_twPJ1cDfyXkDS1U1_pZ4PnQlMaoU73</t>
  </si>
  <si>
    <t>La guía de reconstrucción documental por deterioro fue presentada ante Comité de Gestión y Desempeño y se aprobó mediante resolución 1991 de 2020 y se encuentra implementada 
Evidencia consignada en el drive
Evidencia consignada en el drive https://drive.google.com/drive/u/1/folders/1w_twPJ1cDfyXkDS1U1_pZ4PnQlMaoU73</t>
  </si>
  <si>
    <t>El proceso de Gestión Documental realizo reunión el día 23 de Septiembre de 2021 para revisión y control del III trimestre de 2021 de los avances y compromisos del archivo central, se anexa acta de reunión No 8.
Evidencia consignada en el drive https://drive.google.com/drive/u/1/folders/1w_twPJ1cDfyXkDS1U1_pZ4PnQlMaoU73</t>
  </si>
  <si>
    <t>Para realizar el cronograma de trabajo para la organización de las cajas del archivo, se necesita tener convalidadas las TRD, las cuales fueron aprobadas por el Comité de gestión y Desempeño el 31 de diciembre de 2019 mediante Acta No. 024 DE 2019. El día 8 de febrero de 2020 fueron enviadas al Archivo General de la Nación para su convalidación, El 28 de abril de 2020 se realizó reunión de apertura con AGN, se han realizado 8 mesas técnicas con el AGN, en el III trimestre de 2021 se realizo la 7 mesa técnica el día 25 de agosto de 2021, la 8 mesa técnica el 8 de septiembre de 2021 y el día 15 de Septiembre 2021se aprobaron las TRD en el precomite del AGN y se esta en espera  de preséntalas ante el comité del AGN el día 28 de Octubre de 2021.
Evidencia consignada en el drive https://drive.google.com/drive/u/1/folders/1LY0ckOIDTiANtrkTgT4_wLOqOjIffSre</t>
  </si>
  <si>
    <t>El día 28 de Septiembre de 2021 se realizó  memorando  GUD - 202102200094423, dirigido al GIT Bienes, Compras y Servicios administrativos, solicitando la adecuación de las instalaciones del archivo central del FPS – FNC, cumpliendo con el acuerdo 049 de 2000 del archivo General de la Nación, el cual específica las condiciones de edificación, almacenamiento, medio ambiental, seguridad y mantenimiento para garantizar la preservación de los acervos documentales de la Entidad, una vez se tengan aprobadas las TRD ante el AGN
Evidencia consignada en el drive https://drive.google.com/drive/u/1/folders/1w_twPJ1cDfyXkDS1U1_pZ4PnQlMaoU73</t>
  </si>
  <si>
    <t>Para la organización de los archivos en un nuevo espacio físicos es necesario tener las TRD convalidadas, las cuales fueron aprobadas por el Comité de gestión y Desempeño el 31 de diciembre de 2019 mediante Acta No. 024 DE 2019. El día 8 de febrero de 2020 fueron enviadas al Archivo General de la Nación para su convalidación, El 28 de abril de 2020 se realizó reunión de apertura con AGN, se han realizado 8 mesas técnicas con el AGN, en el III trimestre de 2021 se realizo la 7 mesa técnica el día 25 de agosto de 2021, la 8 mesa técnica el 8 de septiembre de 2021 y el día 15 de Septiembre 2021se aprobaron las TRD en el precomite del AGN y se esta en espera  de preséntalas ante el comité del AGN el día 28 de Octubre de 2021.
Evidencia consignada en el drive https://drive.google.com/drive/u/1/folders/1w_twPJ1cDfyXkDS1U1_pZ4PnQlMaoU73</t>
  </si>
  <si>
    <t>para realizar mesa de trabajo para la planeación de la organización del archivo físico, se necesita tener convalidadas las TRD,  las cuales fueron aprobadas por el Comité de gestión y Desempeño el 31 de diciembre de 2019 mediante Acta No. 024 DE 2019. El día 8 de febrero de 2020 fueron enviadas al Archivo General de la Nación para su convalidación, El 28 de abril de 2020 se realizó reunión de apertura con AGN, se han realizado 8 mesas técnicas con el AGN, en el III trimestre de 2021 se realizo la 7 mesa técnica el día 25 de agosto de 2021, la 8 mesa técnica el 8 de septiembre de 2021 y el día 15 de Septiembre 2021se aprobaron las TRD en el precomite del AGN y se esta en espera  de preséntalas ante el comité del AGN el día 28 de Octubre de 2021.
Evidencia consignada en el drive https://drive.google.com/drive/u/1/folders/1LY0ckOIDTiANtrkTgT4_wLOqOjIffSre</t>
  </si>
  <si>
    <t xml:space="preserve">
Traslados del archivo físico a un lugar que determine la entidad para su respectiva conservación
</t>
  </si>
  <si>
    <t xml:space="preserve">
Elaboración del acta de manual de contingencia con la información del traslado temporal del archivo
</t>
  </si>
  <si>
    <t>Para realizar el plan de trabajo es necesario tener las TRD, las cuales fueron aprobadas por el Comité de gestión y Desempeño el 31 de diciembre de 2019 mediante Acta No. 024 DE 2019. El día 8 de febrero de 2020 fueron enviadas al Archivo General de la Nación para su convalidación, El 28 de abril de 2020 se realizó reunión de apertura con AGN, se han realizado 8 mesas técnicas con el AGN, en el III trimestre de 2021 se realizo la 7 mesa técnica el día 25 de agosto de 2021, la 8 mesa técnica el 8 de septiembre de 2021 y el día 15 de Septiembre 2021se aprobaron las TRD en el precomite del AGN y se esta en espera  de preséntalas ante el comité del AGN el día 28 de Octubre de 2021.
Evidencia consignada en el drive https://drive.google.com/drive/u/1/folders/1w_twPJ1cDfyXkDS1U1_pZ4PnQlMaoU73</t>
  </si>
  <si>
    <t>En el III trimestre de 2021 no se realizaron transferencia documentales  debido a que se encuentran suspendidas de acuerdo a la resolución 2595 del 23 octubre de 2019 firmada por el director de la entidad.  
Evidencia consignada en el drive https://drive.google.com/drive/u/1/folders/1LY0ckOIDTiANtrkTgT4_wLOqOjIffSre</t>
  </si>
  <si>
    <t>El día 28 de Setiembre de 2021 se le solicitó al GIT Bienes, Compras y Servicios Administrativos por medio de correo electrónico la realización del mantenimiento de las instalaciones eléctricas  de los equipos de computo.
Evidencia consignada en el drive https://drive.google.com/drive/u/1/folders/1w_twPJ1cDfyXkDS1U1_pZ4PnQlMaoU73</t>
  </si>
  <si>
    <t xml:space="preserve">
Dar aplicación en el plan de emergencia para la protección de documentos vitales de la entidad
</t>
  </si>
  <si>
    <t>En el cuarto trimestre de 2020,  se reportó el cumplimiento del 100% de la actividad, en los siguientes términos: "En el trimestre se proyectaron 20 oficios de citaciones de pago invitando a las entidades deudoras a realizar el pago de la deuda que tienen con el FPS-FNC. Evidencia: Base oficios citaciones , que se encuentran en la carpeta drive denominada "EVIDENCIAS REPORTES DE PLANES FPS 2do SEMESTRE 2020", subcarpetas "GESTIÓN DE COBRO"  "PLAN MANEJO DE RIESGOS" - "FILA 66", verificable en el link: https://drive.google.com/drive/u/0/folders/1I9OTRcCglIKCYA44I9CI56IpEIkSG1VC"</t>
  </si>
  <si>
    <t>En el segundo trimestre de 2021, se reportó el cumplimiento del 100% de la actividad, en los siguientes términos:  "En el trimestre se hizo el seguimiento de 24 entidades a las cuales se les enviò el oficio de tercera citaciòn teniendo en cuenta que ya habian cumplido el tèrmino de 90 dias. Evidencia: Carpeta drive con base general de Gestiòn de Cobro Persuasivo. https://drive.google.com/drive/u/0/folders/16-UcHQx5Snd8wIqQ9nxe08Xo49clSMQ6"</t>
  </si>
  <si>
    <t>En el trimestre se hizo el seguimiento de 24 entidades a las cuales se les enviò el oficio de tercera citaciòn teniendo en cuenta que ya habian cumplido el tèrmino de 90 dias. Evidencia: Carpeta drive con base general de Gestiòn de Cobro Persuasivo. https://drive.google.com/drive/u/0/folders/16-UcHQx5Snd8wIqQ9nxe08Xo49clSMQ6</t>
  </si>
  <si>
    <t>En el cuarto trimestre de 2020,  se reportó el cumplimiento del 100% de la actividad, en los siguientes términos: "En el trimestre se radicaron 253 PQRS y fueron asignadas a los contratistas de GESTIÒN DE COBRO  para su trámite respectivo en los tiempos asignados. Evidencia: Base de reparto de radicados. que se encuentran en la carpeta drive denominada "EVIDENCIAS REPORTES DE PLANES FPS 2do SEMESTRE 2020", subcarpetas "GESTIÓN DE COBRO"  "PLAN MANEJO DE RIESGOS" - "FILA 68", verificable en el link: https://drive.google.com/drive/u/0/folders/1I9OTRcCglIKCYA44I9CI56IpEIkSG1VC"</t>
  </si>
  <si>
    <r>
      <t xml:space="preserve">En el cuarto trimestre de 2020,  se reportó el cumplimiento del 100% de la actividad, en los siguientes términos: "En el trimestre se solicitó apoyo de la Subdirección Financiera-Cartera, Contabilidad, Liquidaciones y memorandos solicitando RP a Presupuesto y  a Secretaria General primera copia de las resoluciones de pago, para hacer el pago a las entidades.                                                                      </t>
    </r>
    <r>
      <rPr>
        <b/>
        <sz val="14"/>
        <rFont val="Arial"/>
        <family val="2"/>
      </rPr>
      <t>Evidencia:</t>
    </r>
    <r>
      <rPr>
        <sz val="14"/>
        <rFont val="Arial"/>
        <family val="2"/>
      </rPr>
      <t xml:space="preserve"> https://drive.google.com/drive/u/0/folders/1cBFqxpukX8RPhFxBPiVRIfn_-sVOMyv8"</t>
    </r>
  </si>
  <si>
    <t>En el segundo trimestre de 2021, se reportó el cumplimiento del 100% de la actividad, en los siguientes términos: "Como seguimiento al reporte del trimestre, de nueve (9) peticiones que estaban pendientes por respon der en términos de oportunidad al momento del reporte, se respondieron dentro de los términos legales las nueve (9) peticiones, dentro de cobro persuasivo. Evidencia: carpeta drive denominada "EVIDENCIAS REPORTES DE PLANES FPS 2do SEMESTRE 2020", subcarpetas "GESTIÓN DE COBRO"  "PLAN MANEJO DE RIESGOS" - "FILA 70", verificable en el link: https://drive.google.com/drive/folders/1puntP8v0WLKiVxQuAledm6rBOPpIO_E9, conforme al anterior reporte así: En el trimestre haciendo el seguimiento de las asignaciones del libro radicador se determinó que en octubre se respondieron 50 de 64, en noviembre 40 de 63 y en diciembre 55 de 63 PQRS. Evidencia: carpeta drive denominada "EVIDENCIAS REPORTES DE PLANES FPS 2do SEMESTRE 2020", subcarpetas "GESTIÓN DE COBRO"  "PLAN MANEJO DE RIESGOS" - "FILA 70", verificable en el link: https://drive.google.com/drive/u/0/folders/1I9OTRcCglIKCYA44I9CI56IpEIkSG1VC"</t>
  </si>
  <si>
    <r>
      <rPr>
        <sz val="14"/>
        <rFont val="Arial"/>
        <family val="2"/>
      </rPr>
      <t xml:space="preserve">Dentro del periodo objeto de reporte se decretaron 33 actos administrativos por medio del cual se decretaron cautelares. </t>
    </r>
    <r>
      <rPr>
        <b/>
        <sz val="14"/>
        <rFont val="Arial"/>
        <family val="2"/>
      </rPr>
      <t>Evidencia:</t>
    </r>
    <r>
      <rPr>
        <sz val="14"/>
        <rFont val="Arial"/>
        <family val="2"/>
      </rPr>
      <t xml:space="preserve"> https://drive.google.com/drive/u/0/folders/1pr6hSGxRKz9phuCur-bC3Sz-FFpl2adx</t>
    </r>
  </si>
  <si>
    <t>En el cuarto trimestre de 2020, se reportó el cumplimiento del 100% de la actividad, en los siguientes términos: "El proceso gestión de cobro actualizó los 4 procedimientos: 
 Procedimiento de Cobro Persuasivo Por Cobrar Cod  apgcboajpt11
Procedimiento de cobro persuasivo por pagar cuotas partes pensionales cód. apgcboajpt12,
procedimiento administrativo de Cobro por jurisdicción coactiva cód. apajuoajpt11, 
procedimiento de pago de Obligaciones en etapa coactiva cód. apgcboajpt01 
Evidencia: resoluciones no.  1248 del 2020 y  1583 de 2020, que se encuentran en la carpeta drive denominada "evidencias reportes de planes fps 2do semestre 2020", subcarpetas "gestión de cobro"  "plan manejo de riesgos" - "fila 72", verificable en el link: https://drive.google.com/drive/u/0/folders/1i9otrccglikcya44i9ci56ipeiksg1vc"</t>
  </si>
  <si>
    <r>
      <rPr>
        <sz val="14"/>
        <rFont val="Arial"/>
        <family val="2"/>
      </rPr>
      <t>La matriz de procesos de cobro coactivo ISS y FPS se encuentra actualizada con las etapas procesales surtidas dentro del periodo objeto de reporte.</t>
    </r>
    <r>
      <rPr>
        <b/>
        <sz val="14"/>
        <rFont val="Arial"/>
        <family val="2"/>
      </rPr>
      <t xml:space="preserve"> Evidencia: </t>
    </r>
    <r>
      <rPr>
        <sz val="14"/>
        <rFont val="Arial"/>
        <family val="2"/>
      </rPr>
      <t>https://drive.google.com/drive/u/0/folders/12SlvEXFNcDsE9xJoBn1Xpe9JEdS5Rc02</t>
    </r>
  </si>
  <si>
    <r>
      <rPr>
        <sz val="14"/>
        <rFont val="Arial"/>
        <family val="2"/>
      </rPr>
      <t>Dentro del periodo objeto de reporte se profirieron 0 actos administrativos  de respuesta,  toda vez que  durante el III trimestre de 2021 los ejecutados no interpusieron  recursos  para resolver mediante Auto o Resolución.</t>
    </r>
    <r>
      <rPr>
        <b/>
        <sz val="14"/>
        <rFont val="Arial"/>
        <family val="2"/>
      </rPr>
      <t xml:space="preserve"> No se reportan evidencias </t>
    </r>
  </si>
  <si>
    <t>La última propuesta de mesa de trabajo enviada por parte del FPS-FNC a Confecámaras fue el 12 de abril de 2021 sin obtener respuesta a la solicitud, ante esto, se procedió a establecer un acercamiento más informal con la finalidad de no perder el contacto y la posibilidad de celebrar el convenio. Se realizaron llamadas de forma periódica al gerente de Garantías Mobiliarias de Confecámaras, Carlos Arturo Riaño, quien no contestaba de forma regular por sus ocupaciones, según manifestó. No obstante lo descrito, ante la insistencia de las llamadas fue posible hablar nuevamente del tema casi un mes después de lo acordado, para ser más precisos el 25 de agosto, fecha en la que se supone ya se había sometido la aprobación del convenio al comité interinstitucional; me informó que había nuevos impedimentos en la celebración del convenio, como lo era el tema de protección de datos personales y la falta de demostración del FPS como acreedor de las obligaciones que reposan en cartera, justamente en esos días tendría nuevamente comité, por lo cual le propuse que teníamos total disposición de remitir el título ejecutivo de nuestros deudores para demostrar nuestra calidad de acreedores y darle viabilidad. Un mes después volvió a contestar y adujo que no era posible celebrar el convenio, sin embargo, existía la posibilidad de generar un reporte masivo a través del RUES de tal manera que no hubiera necesidad de celebrar el convenio, sino que las necesidades del FPS podían verse aparentemente suplidas con dicha funcionalidad, Carlos Arturo nos brindó el contacto del ingeniero encargado y se fijó como fecha para llevar a cabo mesa de trabajo el 12 de octubre de 2021 a las 11:30 am. No es posbile subir evidencia de asistencia, dado que no ha sido posible celebrar mesas de trabajo, sin embargo, sí se cargará el registro de llamadas realizado al gerente de garantías mobiliarias, así como la trazabilidad vía correo electrónico de la reunión programada para el 12 de octubre 2021. LINK EVIDENCIA: https://drive.google.com/drive/folders/1cf33cF5_EdFxPJMBQhOWuWtv8_q3ubLe?usp=sharing</t>
  </si>
  <si>
    <t>Teniendo en cuenta que no se han celebrado convenios, no ha sido posible realizar cruces conforme a ello, sin embargo se han utilizado las herramientas que están a nuestro alcance como es el Registro Único Empresarial - RUES, así como la consulta periódica de avisos del módulo de insolvencia de la Supersociedades. De igual manera, se estableció contacto con la Superintendencia de Sociedades quien informó acerca de una funcionalidad en su página web que desconocíamos puesto que nos habían instruido anteriormente únicamente del módulo de insolvencia, ilustraron específicamente  el aparte de "Baranda virtual" donde se publicaban los avisos de sociedades que ingresan en insolvencia. Desde entonces se hace una revisión semanal para identificar los deudores que ingresen en proceso concursal, a la par se está haciendo una recolección histórica de la información que reposa en la página para su posterior cruce con la base del FPS. LINK EVIDENCIA: https://drive.google.com/drive/folders/1yKFOWFIAejokTkRmK9REpPGAnwwq42lN?usp=sharing</t>
  </si>
  <si>
    <t>Durante el tercer trimestre no se realizo ninguna auditoria interna , sin embargo se solicitó al Comité Institucional de Control Interno mediante el acta 001 del 24 de junio de 2021,  el ajuste de las auditorias internas, establecidas en el plan de anual de auditorias basado en riesgos 2021.
Evidencia: https://drive.google.com/drive/u/1/folders/1IV46_Uh2lzXP_PRZqw1nJ-kj2l8XFePk</t>
  </si>
  <si>
    <t xml:space="preserve">Se celebró contratos 102 DE 2021  designando Contratista para el manejo de las cuentas personales según objeto de cada contrato, se actualizo el 100 de la base de cuentas personales. Evidencias https://drive.google.com/drive/u/0/folders/1WpMYWlJcs9OmKTvgbW5GQub3D8STmDKx
</t>
  </si>
  <si>
    <t xml:space="preserve">Se celebró contratos 102 DE 2021  designando Contratista para el manejo de las cuentas personales según objeto de cada contrato, signación  las actividades para depurar, asignar responsables de los bienes y actualizar las cuentas personales. Evidencias https://drive.google.com/drive/u/0/folders/1WpMYWlJcs9OmKTvgbW5GQub3D8STmDKx
</t>
  </si>
  <si>
    <t>Gestión servicios Administrativos tiene actualizada la  Bases de  cuentas personales  con corte a septiembre 30 de 2021. Evidencia: https://drive.google.com/drive/u/0/folders/1WpMYWlJcs9OmKTvgbW5GQub3D8STmDKx</t>
  </si>
  <si>
    <t>N/A en el periodo evaluado no hubo perdida de elementos por tanto no hay deduncias</t>
  </si>
  <si>
    <t>La entidad contrato el programa de seguros con la firma Aseguradora Solidaria las siguientes pólizas:
POLIZA DE SEGURO DE INFIDELIDAD Y RIESGOS FINANCIEROS POLIZA
980 63 994000000080 
POLIZA SEGURO MANEJO SECTOR OFICIAL POLIZA 980 64 994000000419
POLIZA SEGURO RESPONSABILIDAD CIVIL EXTRACONTRACTUAL POLIZA 980 80 994000000483
POLIZA DE SEGURO DE RESPONSABILIDAD CIVIL SERVIDORES PUBLICOS POLIZA 980 87 994000000147
TODO RIESGO DAÑOS MATERIALES ENTIDADES ESTATALES POLIZA 980 83 994000000168
POLIZA SEGURO DE TRANSPORTE DE VALORES POLIZA 980 91 994000000100
Vigencia 21- 12- 2020 hasta 20 -05- 2022 Evidencia :https://drive.google.com/drive/u/0/folders/1WpMYWlJcs9OmKTvgbW5GQub3D8STmDKx</t>
  </si>
  <si>
    <t>La entidad contrato el programa de seguros con la firma Aseguradora Solidaria las siguientes pólizas:
POLIZA DE SEGURO DE INFIDELIDAD Y RIESGOS FINANCIEROS POLIZA
980 63 994000000080 
POLIZA SEGURO MANEJO SECTOR OFICIAL POLIZA 980 64 994000000419
POLIZA SEGURO RESPONSABILIDAD CIVIL EXTRACONTRACTUAL POLIZA 980 80 994000000483
POLIZA DE SEGURO DE RESPONSABILIDAD CIVIL SERVIDORES PUBLICOS POLIZA 980 87 994000000147
TODO RIESGO DAÑOS MATERIALES ENTIDADES ESTATALES POLIZA 980 83 994000000168
POLIZA SEGURO DE TRANSPORTE DE VALORES POLIZA 980 91 994000000100
Vigencia 21- 12- 2020 hasta 20 -05- 2022, En la apropiación disponible tenemos una partida en el rubro   A-02-02-02-007-001  SERVICIOS FINANCIEROS Y SERVICIOS CONEXOS $1.400.000.oo
 Evidencia:  https://drive.google.com/drive/u/0/folders/1WpMYWlJcs9OmKTvgbW5GQub3D8STmDKx</t>
  </si>
  <si>
    <t>De conformidad con el memorando No. 20200000199871 de 12 de noviembre de 2020 en donde se asignó a funcionaria del grupo de contabilidad como responsable de seguimiento a actualizaciones en la normatividad, dentro del periodo a reportar la Subdireccion Finanaiera-GIT de Contabilidad procedio a realizar la contratacion dela Profesional Nubia Figueroa cto 054-2021 y como apoyo la profesional Ximena Diaz cto 024-2021. EVIDENCIA : https://drive.google.com/drive/u/0/folders/1jb6qPfYxHQ_yPvjrxthZX_DPpN_toZF2</t>
  </si>
  <si>
    <t>Durante el trimestre no se reporta actualizacion en materia tributaria o contable. Sin embargo, una vez puesta en marcha la actividad por la encarga de actualizar la normatividad, se identifica que se hace necesario designar a mas funcionarios que apoyen esta actividad a través de la asignacion de cuentas contables a contratistas  del GIT de contabilidad quienes deberan realizar seguimiento en materia de actualizacion tributaria y contable segun corresponda.  https://drive.google.com/drive/u/0/folders/1wtAwn0de_OKNVI_dK5jgbBgrVjptGgVZ</t>
  </si>
  <si>
    <t>Se  elaboraron  y revisaron  1050 entre  cdp y compromisos de los cuales se revisaron,  aprobaron y firmaron 1039  por parte del Coordinador de Presupuesto y en la parte superior derecha de los cdp´s y compromisos  se evidencia quien lo elaboró. https://drive.google.com/drive/u/0/folders/1bw5cB9uO6SF-Zv3Rhm4cOuSdNVNf67Bz</t>
  </si>
  <si>
    <t>Esta actividad debe cerrarse ya que la respectiva capacitación se realizó y la fecha de cierre es el 31 /12 /2020 es una actividad que no requiere de acualizacion, se realiza una unica vez. El 2 de diciembre se realizó mesa de trabajo con los supervisores para la revisión de compromisos que se encontraban vigentes con el objetivo de ejecutar el PAC al 100% al corte del 31 de diciembre. Por otra parte, el 30 de diciembre se efectuó revisión de las cuentas para tramite de pago y ejecución de PAC, finalmente, el 31 de diciembre se realizó reunion para revisar cuentas de cobro y ejecucion del PAC extraoridinario. EVIDENCIA : https://drive.google.com/drive/u/0/folders/1HOz0qgYI6_wywFbaDoGbEtv6QLn74Bs9</t>
  </si>
  <si>
    <t>Durante el Trimestre se realizó seguimiento de ejecución de pac mediante correo electónicos de, 23 Jul 2021;  24 ago 2021 y 23-09-2021 remitiendo los saldos sin ejecutar antes de terminar el mes con el fin los líderes de los procesos  den trámite a las obligaciones que tengan pendiente de pagar y que fueron programadas. https://drive.google.com/drive/u/0/folders/1yZgP0VpDStMnsZe_hai68XQlfYiHU2_2</t>
  </si>
  <si>
    <t>Durante el III trimestre/2021, el GIT Gestión de Talento Humano continuó con el plan de trabajo para la digitalización de las historias laborales de los funcionarios vinculados a la planta de personal  que a la fecha se encuentran en custodia de este proceso, esto con el fin de garantizar la conservación de los documentos necesarios para la operación del proceso.
Una vez cumplido el plan de trabajo para la digitalización de las historias laborales en custodia del GIT Gestión de Talento Humano hasta el año 2020 
De igual manera continua con la realización de las actividades definidas como acciones de mejora en los planes institucionales, así: 
1. Digitalizar cada documento que se incluya en físico en las historias laborales tanto de funcionarios activos como de ex funcionarios (estas últimas en custodia del GIT-GTH Según Tabla de Retención documental)
2. verificar en físico, la actualización de las hojas de control. 
3. Firmar las hojas de control por parte del encargado (auxiliar administrativo) y de la coordinadora del GIT Gestión de Talento humano, según lo establecido en el procedimiento
Adicionalmente como parte de la contingencia de aislamiento ocasiona por la pandemia por COVID-19, el GIT Gestión de Talento Humano, ha organizado de manera digital los archivos correspondietes a las historias laborales de los funcionarios activos en la entidad y de manera progresiva se realizan jornadas para realizar el proceso de archivo fisico en los expedientes fisicos.
EVIDENCIAS: ACTA 3ER TRIMESTE 2021    -  SEGUIMIENTO PLAN DE ACCIÓN DIGITALIZACIÓN HISTORIAS LABORALES III - trimestre/2021
Link: https://drive.google.com/drive/u/1/folders/1IV46_Uh2lzXP_PRZqw1nJ-kj2l8XFePk</t>
  </si>
  <si>
    <t xml:space="preserve">Durante el III trimestre/2021, el GIT Gestión de Talento Humano recibió observaciones de la revisión ténica realizada por la oficina de Planeación y Sistemas, frente a la propuesta de la actualización del procedimiento VINCULACION DE PERSONAL DE PLANTA -  APGTHGTHPT07, de acuerdo a la normativas que aplican. En el mes de agosto se enciaron los ajustes requeidos, a la fecha se está a la espera del resultado final de los mismo para continuar en el proceso de transversalidad. 
EVIDENCIAS: FILA 55- Correo envio con ajustes de la revisión técnica -  PROCEDIMIENTO DE VINCULACIÓN DE PERSONAL
Link: https://drive.google.com/drive/u/1/folders/1IV46_Uh2lzXP_PRZqw1nJ-kj2l8XFePk
</t>
  </si>
  <si>
    <t>Durante el periodo el III trimestre, el GIT Gestión de Talento Humano ha avanzado en la identificación de los expedientes de nómina e historias laborales de las vigencias 1992-1999. Se ha solicitado al archivo central del FPS la información contenida en las mismas, en formato digital. Esta actividad continua en proceso permanente para contar con la información..
EVIDENCIAS: FILA 56 - Base de datos de expedientes de nóminas 1992-1999 - a SEPTIEMBRE 2021
Link: https://drive.google.com/drive/u/1/folders/1IV46_Uh2lzXP_PRZqw1nJ-kj2l8XFePk</t>
  </si>
  <si>
    <t>Durante el III trimestre/2021, el GIT Gestión de Talento Humano dio cumplimiento a las inspecciones de los archivos en custodia de GTH, con el fin de con el fin de detectar las causas internas y externas (Ambientales, biológicas, químicas, mecánicas) que conducen a la pérdida y/o deterioro de  la información  custodiada en todos y cada uno de los expedientes, asi como, preservar y mantener la salud física de las personas a cargo, prevenir accidentes de trabajo y enfermedades laborales, además de lograr mejores condiciones de higiene 
EVIDENCIA: ACTA 3ER TRIMESTE 2021   -   PLAN DE ACCIÓN SEGURIDAD ARCHIVOS DE GESTIÓN (3ER Trimestre 2021).
Link: https://drive.google.com/drive/u/1/folders/1IV46_Uh2lzXP_PRZqw1nJ-kj2l8XFePk</t>
  </si>
  <si>
    <t>Durante el III trimestre/2021, el GIT Gestión de Talento Humano recibió observaciones de la revisión ténica realizada por la oficina de Planeación y Sistemas, frente a la propuesta de la actualización del procedimiento VINCULACION DE PERSONAL DE PLANTA -  APGTHGTHPT07, de acuerdo a la normativas que aplican. En el mes de agosto se enciaron los ajustes requeidos, a la fecha se está a la espera del resultado final de los mismo para continuar en el proceso de transversalidad. 
EVIDENCIAS: FILA 55- Correo envio con ajustes de la revisión técnica -  PROCEDIMIENTO DE VINCULACIÓN DE PERSONAL
Link: https://drive.google.com/drive/u/1/folders/1IV46_Uh2lzXP_PRZqw1nJ-kj2l8XFePk</t>
  </si>
  <si>
    <t>Durante el III trimestre/2021, el GIT Gestión de Talento Humano realizó análisis de los resultados de la gestión de las actividades de gestión humana realizadas durante el 2do Trimestre 2021.
EVIDENCIAS: 58-59- 59- Actas Comisión de Personal: 7-8-9de 2021.(3er Trimestre)
Link: https://drive.google.com/drive/u/1/folders/1IV46_Uh2lzXP_PRZqw1nJ-kj2l8XFePk</t>
  </si>
  <si>
    <t>Durante el III trimestre/2021, el GIT Gestión de Talento Humano realizó supervisión previa a las actividades aprobadas en los planes de gestión humana antes de ser ejecutadas.
58-59- 59- Actas Comisión de Personal: 7-8-9de 2021.(3er Trimestre)
Link: https://drive.google.com/drive/u/1/folders/1IV46_Uh2lzXP_PRZqw1nJ-kj2l8XFePk</t>
  </si>
  <si>
    <t>Durante el III trimestre/2021, el GIT Gestión de Talento Humano presentó el informe de la etapa de planeación para la formulación, aprobación y contratación de las los planes de gestión humana ante la Comisión de personal en los tiempos establecidos según procedimientos. En esta presentación se socializan y reciben las estrategias para el fortalecimiento de los planes de gestión humana durante la vigencia 2021.
EVIDENCIAS:58-59- 59- Actas Comisión de Personal: 7-8-9de 2021.(3er Trimestre)
Link: https://drive.google.com/drive/u/1/folders/1IV46_Uh2lzXP_PRZqw1nJ-kj2l8XFePk</t>
  </si>
  <si>
    <t>Durante el III trimestre/2021, el GIT Gestión de Talento Humano presento ante la Comisión de Personal de la entidad los informes para el diagnostico formulación, aprobación y contratación de las actividades contenidad en los planes de gestión humana. 
EVIDENCIAS: 58-59- Informe Comisión de personal III Trimestre 2021
Link: https://drive.google.com/drive/u/1/folders/1IV46_Uh2lzXP_PRZqw1nJ-kj2l8XFePk</t>
  </si>
  <si>
    <t>Con memorando GAD 202102300094123 de 27 septiembre se soliciti a la oficina Juridica iniciar tramite de Contrato de Comodato con el Municipio de Chinchina Caldas de predio del FPS. Evidencia: https://drive.google.com/drive/u/0/folders/1o-0kAsR3UrUwzlbGsYdoCcrjcpVyT8Mq</t>
  </si>
  <si>
    <t>La entidad para saneamiento de los bienes inmuebles realizo contratos:
•	Contrato No. 261 de 2021 se contrató abogado para saneamiento de 7 bienes inmuebles 
•	Contratos Nos 317 y 388 de 2021 con el Instituto Geográfico Agustín Codazzi para realizar avalúo de bienes inmuebles de 9   bienes inmuebles.
•	Contrato No. 359 para levantamientos topográficos de 4 inmuebles con el IGA Evidencia hhttps://drive.google.com/drive/u/0/folders/1tyYKPeJtNNRkX1WfGVc3FatOK5JSw08k</t>
  </si>
  <si>
    <t>N/A Porque Ministerio de Cultura no ha dado respuesta al memorando 20212300030751 para autorización para la entrega del Comodato de las Estaciones Ferreas de Santa Rosa Risaralda -  videncia: https://drive.google.com/drive/u/0/folders/1o-0kAsR3UrUwzlbGsYdoCcrjcpVyT8Mq</t>
  </si>
  <si>
    <t>Con memorando GAD 20212300014023 de febrero 12 de 2021 dirigido al Ordenador del Gasto se solicitó recursos para Impuesto predial, valorización, avalúos técnicos comerciales y levantamientos topográficos de bienes inmuebles de propiedad de la entidad - Evidencia https://drive.google.com/drive/u/0/folders/1o-0kAsR3UrUwzlbGsYdoCcrjcpVyT8Mq</t>
  </si>
  <si>
    <t>Durante el tercer trimestre se realizó inspecciones Físicas algunos bienes inmuebles de propiedad de la entidad con las siguientes comisiones:
•	Comisión 821 de agosto 19 de 2021 acompañamiento funcionaria IGA avaluó predio la Tebaida y solicitar paz y salvo impuesto predial. 
•	Comisión 9121 de agosto 23 de 2021 avaluó de bienes inmuebles Jamundí y Buga
•	Comisión 1021 de agosto 30 de 2021 acompañamiento demanda con abogado del FPS EN Espinal y acompañamiento a funcionario IGA avaluó predio de Neiva.
•	Comisión 1321 de septiembre 9 de 2021 acompañamiento funcionario IGAC avaluó predio Piedras Tolima
•	Comisión 1421 de septiembre 14 de 2021 acampamiento funcionario IGA avaluó predio Sabaneta y consecución uso de suelo en Sabaneta Antioquia. Evidencia videncia: https://drive.google.com/drive/u/0/folders/1o-0kAsR3UrUwzlbGsYdoCcrjcpVyT8Mq</t>
  </si>
  <si>
    <t>Con memorando GITBCSA 202102300096843 de 2021 se envió información de bienes inmuebles a contabilidad Listado  de bienes inmuebles actualizados  con corte a septiembre de 2021.  Evidencia: https://drive.google.com/drive/u/0/folders/1hYZv1JEEXmakDenxzkZp6Za-izQQItil</t>
  </si>
  <si>
    <t>Existe relación entre la actividad requerida, el avance presentado y la evidencia disponible en la carpeta drive.</t>
  </si>
  <si>
    <t xml:space="preserve">Existe relación entre la actividad requerida, el avance presentado y la evidencia disponible en la carpeta drive. </t>
  </si>
  <si>
    <t>La entidad para saneamiento de los bienes inmuebles realizo contratos:
•	Contrato No. 261 de 2021 se contrató abogado para saneamiento de 7 bienes inmuebles 
•	Contratos Nos 317 y 388 de 2021 con el Instituto Geográfico Agustín Codazzi para realizar avalúo de bienes inmuebles de 9   bienes inmuebles.
•	Contrato No. 359 para levantamientos topográficos de 4 inmuebles con el IGA Evidencia https://drive.google.com/drive/u/0/folders/1tyYKPeJtNNRkX1WfGVc3FatOK5JSw08k</t>
  </si>
  <si>
    <t>Link arroja a un pdf</t>
  </si>
  <si>
    <t>No se reporta evidencia.</t>
  </si>
  <si>
    <t>Se vienen adelantando mesas de trabajo con la oficina de planeacion y sistemas donde se ha adelantado el trabajo para la racionalizacion de tramites y el poder manejar los tramites on line. Igualmente se tienen mesas de trabajo con el area financiera para adelantar una actualizacion del procedimiento de pago sentencias.                                                                                                                                   Evidencia se puede encontrar:  https://drive.google.com/drive/u/1/folders/1IV46_Uh2lzXP_PRZqw1nJ-kj2l8XFePk</t>
  </si>
  <si>
    <t>Se adelantaron capacitaciones de manera indivudual con los nuevos abogados durante el transcurso del III trimestre de 2021 donde se dieron indicaciones de los procedimientos que se tienen que desarrollar y bajo que criterios se toman las decisiones.                                                                             Evidencia se puede encontrar:  https://drive.google.com/drive/u/1/folders/1IV46_Uh2lzXP_PRZqw1nJ-kj2l8XFePk</t>
  </si>
  <si>
    <t>Dentro de las reuniones de seguimiento que se realizan mensualmente donde participan todas los colaboradores del grupo interno de trabajo no se ha visto la necesidad de desarrollar planes de contingencia.                                                                                                                                                                         Evidencia se puede encontrar:  https://drive.google.com/drive/u/1/folders/1IV46_Uh2lzXP_PRZqw1nJ-kj2l8XFePk</t>
  </si>
  <si>
    <t>Se realizaron capacitaciones a las personas encargadas de la recepcion de los documentos en el punto de atencion al ciudadano del FPS sobre los tramites con los que se cuentan en prestaciones economicas, Evidencia se puede encontrar:  https://drive.google.com/drive/u/1/folders/1IV46_Uh2lzXP_PRZqw1nJ-kj2l8XFePk</t>
  </si>
  <si>
    <t>Se estan programando capacitaciones para los segundos martes de cada mes con los funcionarios y contratiestas del area de prestaciones economicas sobre los tramites y procedimientos que se tienen que llevar a cabo para atender los diferentes tipos de tramites de prestaciones econnomicas. Evidencia se puede encontrar:  https://drive.google.com/drive/u/1/folders/1IV46_Uh2lzXP_PRZqw1nJ-kj2l8XFePk</t>
  </si>
  <si>
    <t>Se realiza un informe donde se consolidan la relacion de la totalidad de los tramites de prestaciones sociales. Evidencia se puede encontrar:  https://drive.google.com/drive/u/1/folders/1IV46_Uh2lzXP_PRZqw1nJ-kj2l8XFePk</t>
  </si>
  <si>
    <t>Se vienen adelantando mesas de trabajo con el subcontratista divanca el cual presentara una propuesta para la automatizacion del proceso de nomina la cual reducira los riesgos por falta de tecnologia. Evidencia se puede encontrar:  https://drive.google.com/drive/u/1/folders/1IV46_Uh2lzXP_PRZqw1nJ-kj2l8XFePk</t>
  </si>
  <si>
    <t>Se estan programando capacitaciones para los segundos martes de cada mes con los funcionarios y contratiestas del area de prestaciones economicas para validar los problemas que se han venido presentando con los sistemas de IT con los que se cuentan y presentar no conformidades de ser necesario.  Evidencia se puede encontrar:  https://drive.google.com/drive/u/1/folders/1IV46_Uh2lzXP_PRZqw1nJ-kj2l8XFePk</t>
  </si>
  <si>
    <t xml:space="preserve">Dentro de las reuniones de seguimiento que se realizan mensualmente donde participan todas los colaboradores del grupo interno de trabajo no se ha visto la necesidad de desarrollar planes de contingencia.  Evidencia se puede encontrar:  https://drive.google.com/drive/u/1/folders/1IV46_Uh2lzXP_PRZqw1nJ-kj2l8XFePk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</si>
</sst>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240A]d&quot; de &quot;mmmm&quot; de &quot;yyyy;@"/>
    <numFmt numFmtId="166" formatCode="d/m/yy;@"/>
    <numFmt numFmtId="167" formatCode="d/mm/yyyy;@"/>
  </numFmts>
  <fonts count="21" x14ac:knownFonts="1">
    <font>
      <sz val="11"/>
      <color theme="1"/>
      <name val="Calibri"/>
      <family val="2"/>
      <scheme val="minor"/>
    </font>
    <font>
      <u/>
      <sz val="11"/>
      <color theme="10"/>
      <name val="Calibri"/>
      <family val="2"/>
      <scheme val="minor"/>
    </font>
    <font>
      <sz val="10"/>
      <name val="Arial"/>
      <family val="2"/>
    </font>
    <font>
      <sz val="11"/>
      <color theme="1"/>
      <name val="Calibri"/>
      <family val="2"/>
      <scheme val="minor"/>
    </font>
    <font>
      <b/>
      <sz val="16"/>
      <name val="Arial Narrow"/>
      <family val="2"/>
    </font>
    <font>
      <sz val="16"/>
      <name val="Arial"/>
      <family val="2"/>
    </font>
    <font>
      <b/>
      <sz val="16"/>
      <name val="Arial"/>
      <family val="2"/>
    </font>
    <font>
      <b/>
      <sz val="14"/>
      <name val="Arial Narrow"/>
      <family val="2"/>
    </font>
    <font>
      <sz val="14"/>
      <name val="Arial"/>
      <family val="2"/>
    </font>
    <font>
      <b/>
      <sz val="14"/>
      <name val="Arial"/>
      <family val="2"/>
    </font>
    <font>
      <u/>
      <sz val="14"/>
      <name val="Calibri"/>
      <family val="2"/>
      <scheme val="minor"/>
    </font>
    <font>
      <sz val="14"/>
      <name val="Arial Narrow"/>
      <family val="2"/>
    </font>
    <font>
      <u/>
      <sz val="14"/>
      <name val="Arial Narrow"/>
      <family val="2"/>
    </font>
    <font>
      <sz val="14"/>
      <color theme="1"/>
      <name val="Arial"/>
      <family val="2"/>
    </font>
    <font>
      <b/>
      <sz val="14"/>
      <color theme="1"/>
      <name val="Arial"/>
      <family val="2"/>
    </font>
    <font>
      <sz val="8"/>
      <name val="Calibri"/>
      <family val="2"/>
      <scheme val="minor"/>
    </font>
    <font>
      <sz val="13"/>
      <name val="Arial"/>
      <family val="2"/>
    </font>
    <font>
      <sz val="12"/>
      <name val="Arial"/>
      <family val="2"/>
    </font>
    <font>
      <u/>
      <sz val="14"/>
      <name val="Arial"/>
      <family val="2"/>
    </font>
    <font>
      <sz val="14"/>
      <color theme="1"/>
      <name val="Arial Narrow"/>
      <family val="2"/>
    </font>
    <font>
      <b/>
      <sz val="14"/>
      <color rgb="FFFF0000"/>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D5A27"/>
        <bgColor indexed="64"/>
      </patternFill>
    </fill>
    <fill>
      <patternFill patternType="solid">
        <fgColor rgb="FFFF0000"/>
        <bgColor indexed="64"/>
      </patternFill>
    </fill>
    <fill>
      <patternFill patternType="solid">
        <fgColor theme="0" tint="-0.14999847407452621"/>
        <bgColor indexed="64"/>
      </patternFill>
    </fill>
    <fill>
      <patternFill patternType="solid">
        <fgColor rgb="FF41D9ED"/>
        <bgColor indexed="64"/>
      </patternFill>
    </fill>
    <fill>
      <patternFill patternType="solid">
        <fgColor rgb="FFFFC000"/>
        <bgColor indexed="64"/>
      </patternFill>
    </fill>
    <fill>
      <patternFill patternType="solid">
        <fgColor rgb="FF20E820"/>
        <bgColor indexed="64"/>
      </patternFill>
    </fill>
    <fill>
      <patternFill patternType="solid">
        <fgColor rgb="FFFFFFFF"/>
        <bgColor rgb="FFFFFFFF"/>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rgb="FF000000"/>
      </left>
      <right style="thin">
        <color rgb="FF000000"/>
      </right>
      <top style="medium">
        <color indexed="64"/>
      </top>
      <bottom style="thin">
        <color rgb="FF000000"/>
      </bottom>
      <diagonal/>
    </border>
    <border>
      <left/>
      <right/>
      <top style="medium">
        <color indexed="64"/>
      </top>
      <bottom/>
      <diagonal/>
    </border>
    <border>
      <left style="thin">
        <color rgb="FF000000"/>
      </left>
      <right style="thin">
        <color rgb="FF000000"/>
      </right>
      <top style="medium">
        <color indexed="64"/>
      </top>
      <bottom/>
      <diagonal/>
    </border>
  </borders>
  <cellStyleXfs count="6">
    <xf numFmtId="0" fontId="0" fillId="0" borderId="0"/>
    <xf numFmtId="0" fontId="1" fillId="0" borderId="0" applyNumberFormat="0" applyFill="0" applyBorder="0" applyAlignment="0" applyProtection="0"/>
    <xf numFmtId="0" fontId="2"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606">
    <xf numFmtId="0" fontId="0" fillId="0" borderId="0" xfId="0"/>
    <xf numFmtId="165" fontId="5" fillId="0" borderId="0" xfId="2" applyNumberFormat="1" applyFont="1" applyAlignment="1" applyProtection="1">
      <alignment vertical="center" wrapText="1"/>
      <protection hidden="1"/>
    </xf>
    <xf numFmtId="0" fontId="6" fillId="0" borderId="0" xfId="0" applyFont="1" applyAlignment="1" applyProtection="1">
      <alignment horizontal="center" vertical="center" wrapText="1"/>
      <protection hidden="1"/>
    </xf>
    <xf numFmtId="0" fontId="5" fillId="0" borderId="5" xfId="0" applyFont="1" applyBorder="1" applyAlignment="1" applyProtection="1">
      <alignment wrapText="1"/>
      <protection hidden="1"/>
    </xf>
    <xf numFmtId="0" fontId="5" fillId="0" borderId="0" xfId="0" applyFont="1" applyAlignment="1" applyProtection="1">
      <alignment wrapText="1"/>
      <protection hidden="1"/>
    </xf>
    <xf numFmtId="0" fontId="6" fillId="0" borderId="3" xfId="0" applyFont="1" applyBorder="1" applyAlignment="1" applyProtection="1">
      <alignment vertical="center" wrapText="1"/>
      <protection hidden="1"/>
    </xf>
    <xf numFmtId="0" fontId="5" fillId="0" borderId="3" xfId="0" applyFont="1" applyBorder="1" applyAlignment="1" applyProtection="1">
      <alignment wrapText="1"/>
      <protection hidden="1"/>
    </xf>
    <xf numFmtId="0" fontId="8" fillId="0" borderId="0" xfId="0" applyFont="1" applyAlignment="1" applyProtection="1">
      <alignment wrapText="1"/>
      <protection hidden="1"/>
    </xf>
    <xf numFmtId="0" fontId="8" fillId="0" borderId="18" xfId="0" applyFont="1" applyBorder="1" applyAlignment="1" applyProtection="1">
      <alignment horizontal="justify" vertical="center" wrapText="1"/>
      <protection hidden="1"/>
    </xf>
    <xf numFmtId="0" fontId="8" fillId="0" borderId="18" xfId="0" applyFont="1" applyBorder="1" applyAlignment="1" applyProtection="1">
      <alignment horizontal="center" vertical="center" wrapText="1"/>
      <protection hidden="1"/>
    </xf>
    <xf numFmtId="0" fontId="8" fillId="0" borderId="20" xfId="0" applyFont="1" applyBorder="1" applyAlignment="1" applyProtection="1">
      <alignment horizontal="justify" vertical="center" wrapText="1"/>
      <protection hidden="1"/>
    </xf>
    <xf numFmtId="0" fontId="11" fillId="0" borderId="0" xfId="0" applyFont="1" applyBorder="1" applyAlignment="1" applyProtection="1">
      <alignment horizontal="justify" vertical="center" wrapText="1"/>
      <protection hidden="1"/>
    </xf>
    <xf numFmtId="0" fontId="8" fillId="0" borderId="0" xfId="0" applyFont="1" applyAlignment="1" applyProtection="1">
      <alignment horizontal="left"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165" fontId="5" fillId="0" borderId="0" xfId="2" applyNumberFormat="1"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 fillId="0" borderId="0" xfId="0" applyFont="1" applyAlignment="1" applyProtection="1">
      <alignment horizontal="left" wrapText="1"/>
      <protection hidden="1"/>
    </xf>
    <xf numFmtId="0" fontId="5" fillId="0" borderId="0" xfId="0" applyFont="1" applyAlignment="1" applyProtection="1">
      <alignment horizontal="center" wrapText="1"/>
      <protection hidden="1"/>
    </xf>
    <xf numFmtId="0" fontId="8" fillId="0" borderId="18" xfId="0" applyFont="1" applyBorder="1" applyAlignment="1" applyProtection="1">
      <alignment horizontal="center" vertical="center" textRotation="90" wrapText="1"/>
      <protection hidden="1"/>
    </xf>
    <xf numFmtId="0" fontId="13" fillId="0" borderId="13" xfId="0" applyFont="1" applyBorder="1" applyAlignment="1" applyProtection="1">
      <alignment horizontal="justify" vertical="center" wrapText="1"/>
      <protection hidden="1"/>
    </xf>
    <xf numFmtId="0" fontId="13" fillId="0" borderId="19" xfId="0" applyFont="1" applyBorder="1" applyAlignment="1" applyProtection="1">
      <alignment horizontal="justify" vertical="center" wrapText="1"/>
      <protection hidden="1"/>
    </xf>
    <xf numFmtId="0" fontId="13" fillId="0" borderId="19" xfId="0" applyFont="1" applyBorder="1" applyAlignment="1" applyProtection="1">
      <alignment horizontal="center" vertical="center" textRotation="90" wrapText="1"/>
      <protection hidden="1"/>
    </xf>
    <xf numFmtId="0" fontId="13" fillId="2" borderId="18" xfId="0" applyFont="1" applyFill="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166" fontId="8" fillId="0" borderId="13" xfId="0" applyNumberFormat="1" applyFont="1" applyBorder="1" applyAlignment="1" applyProtection="1">
      <alignment horizontal="justify" vertical="center" wrapText="1"/>
      <protection hidden="1"/>
    </xf>
    <xf numFmtId="167"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6" fillId="0" borderId="5" xfId="0" applyFont="1" applyBorder="1" applyAlignment="1" applyProtection="1">
      <alignment horizontal="center" wrapText="1"/>
      <protection hidden="1"/>
    </xf>
    <xf numFmtId="0" fontId="6" fillId="0" borderId="0" xfId="0" applyFont="1" applyAlignment="1" applyProtection="1">
      <alignment horizontal="center" wrapText="1"/>
      <protection hidden="1"/>
    </xf>
    <xf numFmtId="165" fontId="5" fillId="0" borderId="0" xfId="2" applyNumberFormat="1" applyFont="1" applyAlignment="1" applyProtection="1">
      <alignment horizontal="center" vertical="center" wrapText="1"/>
      <protection hidden="1"/>
    </xf>
    <xf numFmtId="0" fontId="8" fillId="0" borderId="1" xfId="0" applyFont="1" applyBorder="1" applyAlignment="1" applyProtection="1">
      <alignment horizontal="justify" vertical="top" wrapText="1"/>
      <protection hidden="1"/>
    </xf>
    <xf numFmtId="0" fontId="8" fillId="0" borderId="18" xfId="0" applyFont="1" applyBorder="1" applyAlignment="1" applyProtection="1">
      <alignment horizontal="justify" vertical="top" wrapText="1"/>
      <protection hidden="1"/>
    </xf>
    <xf numFmtId="166" fontId="8" fillId="0" borderId="15" xfId="0" applyNumberFormat="1" applyFont="1" applyBorder="1" applyAlignment="1" applyProtection="1">
      <alignment horizontal="justify" vertical="center" wrapText="1"/>
      <protection hidden="1"/>
    </xf>
    <xf numFmtId="0" fontId="8" fillId="0" borderId="0" xfId="0" applyFont="1" applyAlignment="1" applyProtection="1">
      <alignment horizontal="justify" wrapText="1"/>
      <protection hidden="1"/>
    </xf>
    <xf numFmtId="0" fontId="8" fillId="4" borderId="1" xfId="0" applyFont="1" applyFill="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center" wrapText="1"/>
      <protection hidden="1"/>
    </xf>
    <xf numFmtId="166" fontId="8" fillId="0" borderId="18" xfId="0" applyNumberFormat="1" applyFont="1" applyBorder="1" applyAlignment="1" applyProtection="1">
      <alignment horizontal="justify" vertical="center" wrapText="1"/>
      <protection hidden="1"/>
    </xf>
    <xf numFmtId="167" fontId="8" fillId="0" borderId="1" xfId="0" applyNumberFormat="1" applyFont="1" applyBorder="1" applyAlignment="1" applyProtection="1">
      <alignment horizontal="justify" vertical="center" wrapText="1"/>
      <protection hidden="1"/>
    </xf>
    <xf numFmtId="166" fontId="8" fillId="0" borderId="1" xfId="0" applyNumberFormat="1" applyFont="1" applyBorder="1" applyAlignment="1" applyProtection="1">
      <alignment horizontal="justify" vertical="top" wrapText="1"/>
      <protection hidden="1"/>
    </xf>
    <xf numFmtId="0" fontId="16" fillId="0" borderId="18" xfId="0" applyFont="1" applyBorder="1" applyAlignment="1" applyProtection="1">
      <alignment horizontal="justify" vertical="center" wrapText="1"/>
      <protection hidden="1"/>
    </xf>
    <xf numFmtId="14" fontId="8" fillId="0" borderId="18" xfId="0" applyNumberFormat="1" applyFont="1" applyBorder="1" applyAlignment="1" applyProtection="1">
      <alignment horizontal="justify" vertical="top" wrapText="1"/>
      <protection hidden="1"/>
    </xf>
    <xf numFmtId="0" fontId="18" fillId="0" borderId="1" xfId="0" applyFont="1" applyBorder="1" applyAlignment="1" applyProtection="1">
      <alignment horizontal="justify" vertical="center" wrapText="1"/>
      <protection hidden="1"/>
    </xf>
    <xf numFmtId="0" fontId="18" fillId="0" borderId="18" xfId="0" applyFont="1" applyBorder="1" applyAlignment="1" applyProtection="1">
      <alignment horizontal="justify" vertical="center" wrapText="1"/>
      <protection hidden="1"/>
    </xf>
    <xf numFmtId="0" fontId="17" fillId="0" borderId="1" xfId="0" applyFont="1" applyBorder="1" applyAlignment="1" applyProtection="1">
      <alignment horizontal="justify" vertical="center" wrapText="1"/>
      <protection hidden="1"/>
    </xf>
    <xf numFmtId="166" fontId="13" fillId="0" borderId="18" xfId="0" applyNumberFormat="1" applyFont="1" applyBorder="1" applyAlignment="1" applyProtection="1">
      <alignment horizontal="justify" vertical="center" wrapText="1"/>
      <protection hidden="1"/>
    </xf>
    <xf numFmtId="0" fontId="11" fillId="0" borderId="0" xfId="0" applyFont="1" applyBorder="1" applyAlignment="1" applyProtection="1">
      <alignment horizontal="justify" wrapText="1"/>
      <protection hidden="1"/>
    </xf>
    <xf numFmtId="166" fontId="11" fillId="4" borderId="0" xfId="0" applyNumberFormat="1" applyFont="1" applyFill="1" applyBorder="1" applyAlignment="1" applyProtection="1">
      <alignment horizontal="justify" vertical="center" wrapText="1"/>
      <protection hidden="1"/>
    </xf>
    <xf numFmtId="9" fontId="11" fillId="4" borderId="0" xfId="3" applyFont="1" applyFill="1" applyBorder="1" applyAlignment="1" applyProtection="1">
      <alignment horizontal="justify" vertical="center" wrapText="1"/>
      <protection hidden="1"/>
    </xf>
    <xf numFmtId="0" fontId="11" fillId="0" borderId="0" xfId="0" applyFont="1" applyAlignment="1" applyProtection="1">
      <alignment horizontal="justify" wrapText="1"/>
      <protection hidden="1"/>
    </xf>
    <xf numFmtId="0" fontId="11" fillId="4" borderId="0" xfId="0" applyFont="1" applyFill="1" applyBorder="1" applyAlignment="1" applyProtection="1">
      <alignment horizontal="justify" vertical="center" wrapText="1"/>
      <protection hidden="1"/>
    </xf>
    <xf numFmtId="166" fontId="11" fillId="0" borderId="0" xfId="0" applyNumberFormat="1" applyFont="1" applyBorder="1" applyAlignment="1" applyProtection="1">
      <alignment horizontal="justify" vertical="center" wrapText="1"/>
      <protection hidden="1"/>
    </xf>
    <xf numFmtId="0" fontId="6" fillId="0" borderId="3" xfId="0" applyFont="1" applyBorder="1" applyAlignment="1" applyProtection="1">
      <alignment horizontal="center" wrapText="1"/>
      <protection hidden="1"/>
    </xf>
    <xf numFmtId="0" fontId="9" fillId="0" borderId="0" xfId="0" applyFont="1" applyAlignment="1" applyProtection="1">
      <alignment horizontal="center" wrapText="1"/>
      <protection hidden="1"/>
    </xf>
    <xf numFmtId="165" fontId="6" fillId="0" borderId="0" xfId="2" applyNumberFormat="1" applyFont="1" applyAlignment="1" applyProtection="1">
      <alignment horizontal="center" vertical="center" wrapText="1"/>
      <protection hidden="1"/>
    </xf>
    <xf numFmtId="0" fontId="13" fillId="4" borderId="1" xfId="0" applyFont="1" applyFill="1" applyBorder="1" applyAlignment="1" applyProtection="1">
      <alignment horizontal="justify" vertical="center" wrapText="1"/>
      <protection hidden="1"/>
    </xf>
    <xf numFmtId="166" fontId="13" fillId="4" borderId="1" xfId="0" applyNumberFormat="1" applyFont="1" applyFill="1" applyBorder="1" applyAlignment="1" applyProtection="1">
      <alignment horizontal="justify" vertical="center" wrapText="1"/>
      <protection hidden="1"/>
    </xf>
    <xf numFmtId="0" fontId="18" fillId="4" borderId="18" xfId="0" applyFont="1" applyFill="1" applyBorder="1" applyAlignment="1" applyProtection="1">
      <alignment horizontal="justify" vertical="center" wrapText="1"/>
      <protection hidden="1"/>
    </xf>
    <xf numFmtId="0" fontId="6" fillId="0" borderId="0" xfId="0" applyFont="1" applyBorder="1" applyAlignment="1" applyProtection="1">
      <alignment horizontal="center" wrapText="1"/>
      <protection hidden="1"/>
    </xf>
    <xf numFmtId="0" fontId="5" fillId="0" borderId="0" xfId="0" applyFont="1" applyBorder="1" applyAlignment="1" applyProtection="1">
      <alignment wrapText="1"/>
      <protection hidden="1"/>
    </xf>
    <xf numFmtId="0" fontId="5" fillId="0" borderId="0" xfId="0" applyFont="1" applyBorder="1" applyAlignment="1" applyProtection="1">
      <alignment horizontal="left" wrapText="1"/>
      <protection hidden="1"/>
    </xf>
    <xf numFmtId="0" fontId="5"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wrapText="1"/>
      <protection hidden="1"/>
    </xf>
    <xf numFmtId="166" fontId="8" fillId="0" borderId="25" xfId="0" applyNumberFormat="1" applyFont="1" applyBorder="1" applyAlignment="1" applyProtection="1">
      <alignment horizontal="justify" vertical="top" wrapText="1"/>
      <protection hidden="1"/>
    </xf>
    <xf numFmtId="166" fontId="8" fillId="0" borderId="2" xfId="0" applyNumberFormat="1"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3" xfId="0" applyFont="1" applyBorder="1" applyAlignment="1" applyProtection="1">
      <alignment horizontal="justify" vertical="center" wrapText="1"/>
      <protection hidden="1"/>
    </xf>
    <xf numFmtId="166" fontId="8" fillId="0" borderId="26" xfId="0" applyNumberFormat="1" applyFont="1" applyBorder="1" applyAlignment="1" applyProtection="1">
      <alignment horizontal="justify" vertical="center" wrapText="1"/>
      <protection hidden="1"/>
    </xf>
    <xf numFmtId="166" fontId="8" fillId="0" borderId="2" xfId="0" applyNumberFormat="1" applyFont="1" applyBorder="1" applyAlignment="1" applyProtection="1">
      <alignment horizontal="justify" vertical="top" wrapText="1"/>
      <protection hidden="1"/>
    </xf>
    <xf numFmtId="0" fontId="8" fillId="0" borderId="30" xfId="0" applyFont="1" applyBorder="1" applyAlignment="1" applyProtection="1">
      <alignment horizontal="justify" vertical="top" wrapText="1"/>
      <protection hidden="1"/>
    </xf>
    <xf numFmtId="0" fontId="8" fillId="0" borderId="2" xfId="0" applyFont="1" applyBorder="1" applyAlignment="1" applyProtection="1">
      <alignment horizontal="justify" vertical="center" wrapText="1"/>
      <protection hidden="1"/>
    </xf>
    <xf numFmtId="0" fontId="8" fillId="0" borderId="30" xfId="0" applyFont="1" applyBorder="1" applyAlignment="1" applyProtection="1">
      <alignment horizontal="justify" vertical="center" wrapText="1"/>
      <protection hidden="1"/>
    </xf>
    <xf numFmtId="166" fontId="13" fillId="4" borderId="2" xfId="0" applyNumberFormat="1" applyFont="1" applyFill="1" applyBorder="1" applyAlignment="1" applyProtection="1">
      <alignment horizontal="justify" vertical="center" wrapText="1"/>
      <protection hidden="1"/>
    </xf>
    <xf numFmtId="166" fontId="13" fillId="0" borderId="30" xfId="0" applyNumberFormat="1" applyFont="1" applyBorder="1" applyAlignment="1" applyProtection="1">
      <alignment horizontal="justify" vertical="center" wrapText="1"/>
      <protection hidden="1"/>
    </xf>
    <xf numFmtId="0" fontId="9" fillId="0" borderId="0" xfId="0" applyFont="1" applyBorder="1" applyAlignment="1" applyProtection="1">
      <alignment vertical="center" wrapText="1"/>
      <protection hidden="1"/>
    </xf>
    <xf numFmtId="167" fontId="8" fillId="4" borderId="1" xfId="0" applyNumberFormat="1" applyFont="1" applyFill="1" applyBorder="1" applyAlignment="1" applyProtection="1">
      <alignment horizontal="justify" vertical="top" wrapText="1"/>
      <protection hidden="1"/>
    </xf>
    <xf numFmtId="0" fontId="8" fillId="0" borderId="25" xfId="0" applyFont="1" applyBorder="1" applyAlignment="1" applyProtection="1">
      <alignment horizontal="justify" vertical="center" wrapText="1"/>
      <protection hidden="1"/>
    </xf>
    <xf numFmtId="166" fontId="8" fillId="0" borderId="12" xfId="0" applyNumberFormat="1" applyFont="1" applyBorder="1" applyAlignment="1" applyProtection="1">
      <alignment vertical="top" wrapText="1"/>
      <protection hidden="1"/>
    </xf>
    <xf numFmtId="0" fontId="8" fillId="0" borderId="24" xfId="0" applyFont="1" applyBorder="1" applyAlignment="1" applyProtection="1">
      <alignment horizontal="justify" vertical="top" wrapText="1"/>
      <protection hidden="1"/>
    </xf>
    <xf numFmtId="0" fontId="8" fillId="0" borderId="1" xfId="0" applyFont="1" applyBorder="1" applyAlignment="1" applyProtection="1">
      <alignment vertical="center" wrapText="1"/>
      <protection hidden="1"/>
    </xf>
    <xf numFmtId="166" fontId="8" fillId="0" borderId="1" xfId="0" applyNumberFormat="1" applyFont="1" applyBorder="1" applyAlignment="1" applyProtection="1">
      <alignment vertical="center" wrapText="1"/>
      <protection hidden="1"/>
    </xf>
    <xf numFmtId="166" fontId="8" fillId="0" borderId="7" xfId="0" applyNumberFormat="1" applyFont="1" applyBorder="1" applyAlignment="1" applyProtection="1">
      <alignment horizontal="justify" vertical="center" wrapText="1"/>
      <protection hidden="1"/>
    </xf>
    <xf numFmtId="167" fontId="8" fillId="4" borderId="7" xfId="0" applyNumberFormat="1" applyFont="1" applyFill="1" applyBorder="1" applyAlignment="1" applyProtection="1">
      <alignment horizontal="justify" vertical="top" wrapText="1"/>
      <protection hidden="1"/>
    </xf>
    <xf numFmtId="167" fontId="8" fillId="4" borderId="15" xfId="0" applyNumberFormat="1" applyFont="1" applyFill="1" applyBorder="1" applyAlignment="1" applyProtection="1">
      <alignment horizontal="justify" vertical="top" wrapText="1"/>
      <protection hidden="1"/>
    </xf>
    <xf numFmtId="166" fontId="8" fillId="0" borderId="18" xfId="0" applyNumberFormat="1" applyFont="1" applyBorder="1" applyAlignment="1" applyProtection="1">
      <alignment vertical="top" wrapText="1"/>
      <protection hidden="1"/>
    </xf>
    <xf numFmtId="0" fontId="8" fillId="0" borderId="18" xfId="0" applyFont="1" applyBorder="1" applyAlignment="1" applyProtection="1">
      <alignment vertical="center" wrapText="1"/>
      <protection hidden="1"/>
    </xf>
    <xf numFmtId="166" fontId="8" fillId="0" borderId="18" xfId="0" applyNumberFormat="1" applyFont="1" applyBorder="1" applyAlignment="1" applyProtection="1">
      <alignment vertical="center" wrapText="1"/>
      <protection hidden="1"/>
    </xf>
    <xf numFmtId="166" fontId="13" fillId="4" borderId="12" xfId="0" applyNumberFormat="1" applyFont="1" applyFill="1" applyBorder="1" applyAlignment="1" applyProtection="1">
      <alignment horizontal="justify" vertical="center" wrapText="1"/>
      <protection hidden="1"/>
    </xf>
    <xf numFmtId="0" fontId="13" fillId="4" borderId="15" xfId="0" applyFont="1" applyFill="1" applyBorder="1" applyAlignment="1" applyProtection="1">
      <alignment horizontal="justify" vertical="center" wrapText="1"/>
      <protection hidden="1"/>
    </xf>
    <xf numFmtId="166" fontId="13" fillId="4" borderId="15" xfId="0" applyNumberFormat="1" applyFont="1" applyFill="1" applyBorder="1" applyAlignment="1" applyProtection="1">
      <alignment horizontal="justify" vertical="center" wrapText="1"/>
      <protection hidden="1"/>
    </xf>
    <xf numFmtId="166" fontId="13" fillId="4" borderId="25" xfId="0" applyNumberFormat="1" applyFont="1" applyFill="1" applyBorder="1" applyAlignment="1" applyProtection="1">
      <alignment horizontal="justify" vertical="center" wrapText="1"/>
      <protection hidden="1"/>
    </xf>
    <xf numFmtId="14" fontId="8" fillId="0" borderId="1"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top" wrapText="1"/>
      <protection hidden="1"/>
    </xf>
    <xf numFmtId="0" fontId="8" fillId="0" borderId="15" xfId="0" applyFont="1" applyBorder="1" applyAlignment="1" applyProtection="1">
      <alignment vertical="justify" wrapText="1"/>
      <protection hidden="1"/>
    </xf>
    <xf numFmtId="0" fontId="8" fillId="0" borderId="1" xfId="0" applyFont="1" applyBorder="1" applyAlignment="1" applyProtection="1">
      <alignment vertical="justify" wrapText="1"/>
      <protection hidden="1"/>
    </xf>
    <xf numFmtId="166" fontId="8" fillId="0" borderId="28" xfId="0" applyNumberFormat="1" applyFont="1" applyBorder="1" applyAlignment="1" applyProtection="1">
      <alignment horizontal="justify" vertical="center" wrapText="1"/>
      <protection hidden="1"/>
    </xf>
    <xf numFmtId="0" fontId="8" fillId="0" borderId="18" xfId="0" applyFont="1" applyBorder="1" applyAlignment="1" applyProtection="1">
      <alignment wrapText="1"/>
      <protection hidden="1"/>
    </xf>
    <xf numFmtId="0" fontId="8" fillId="0" borderId="20" xfId="0" applyFont="1" applyBorder="1" applyAlignment="1" applyProtection="1">
      <alignment wrapText="1"/>
      <protection hidden="1"/>
    </xf>
    <xf numFmtId="0" fontId="8" fillId="0" borderId="23" xfId="0" applyFont="1" applyBorder="1" applyAlignment="1" applyProtection="1">
      <alignment wrapText="1"/>
      <protection hidden="1"/>
    </xf>
    <xf numFmtId="0" fontId="8" fillId="0" borderId="19" xfId="0" applyFont="1" applyBorder="1" applyAlignment="1" applyProtection="1">
      <alignment horizontal="center" vertical="center" textRotation="90" wrapText="1"/>
      <protection hidden="1"/>
    </xf>
    <xf numFmtId="0" fontId="14" fillId="3" borderId="24" xfId="0" applyFont="1" applyFill="1" applyBorder="1" applyAlignment="1" applyProtection="1">
      <alignment horizontal="center" vertical="center" wrapText="1"/>
      <protection hidden="1"/>
    </xf>
    <xf numFmtId="167" fontId="8" fillId="0" borderId="32" xfId="0" applyNumberFormat="1" applyFont="1" applyBorder="1" applyAlignment="1" applyProtection="1">
      <alignment horizontal="justify" vertical="center" wrapText="1"/>
      <protection hidden="1"/>
    </xf>
    <xf numFmtId="167" fontId="8" fillId="0" borderId="12" xfId="0" applyNumberFormat="1" applyFont="1" applyBorder="1" applyAlignment="1" applyProtection="1">
      <alignment horizontal="justify" vertical="center" wrapText="1"/>
      <protection hidden="1"/>
    </xf>
    <xf numFmtId="167" fontId="8" fillId="0" borderId="24" xfId="0" applyNumberFormat="1" applyFont="1" applyBorder="1" applyAlignment="1" applyProtection="1">
      <alignment horizontal="justify" vertical="center" wrapText="1"/>
      <protection hidden="1"/>
    </xf>
    <xf numFmtId="0" fontId="17"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top" wrapText="1"/>
      <protection hidden="1"/>
    </xf>
    <xf numFmtId="0" fontId="17" fillId="0" borderId="24" xfId="0" applyFont="1" applyBorder="1" applyAlignment="1" applyProtection="1">
      <alignment horizontal="justify" vertical="center" wrapText="1"/>
      <protection hidden="1"/>
    </xf>
    <xf numFmtId="0" fontId="8" fillId="0" borderId="13" xfId="0" applyFont="1" applyBorder="1" applyAlignment="1" applyProtection="1">
      <alignment vertical="center" wrapText="1"/>
      <protection hidden="1"/>
    </xf>
    <xf numFmtId="167" fontId="8" fillId="0" borderId="13" xfId="0" applyNumberFormat="1" applyFont="1" applyBorder="1" applyAlignment="1" applyProtection="1">
      <alignment vertical="top" wrapText="1"/>
      <protection hidden="1"/>
    </xf>
    <xf numFmtId="0" fontId="9" fillId="0" borderId="47" xfId="0" applyFont="1" applyBorder="1" applyAlignment="1" applyProtection="1">
      <alignment vertical="center" wrapText="1"/>
      <protection hidden="1"/>
    </xf>
    <xf numFmtId="0" fontId="9" fillId="0" borderId="44" xfId="0" applyFont="1" applyBorder="1" applyAlignment="1" applyProtection="1">
      <alignment vertical="center" wrapText="1"/>
      <protection hidden="1"/>
    </xf>
    <xf numFmtId="166" fontId="8" fillId="0" borderId="18" xfId="0" applyNumberFormat="1" applyFont="1" applyBorder="1" applyAlignment="1" applyProtection="1">
      <alignment horizontal="left" vertical="center" wrapText="1"/>
      <protection hidden="1"/>
    </xf>
    <xf numFmtId="9" fontId="6" fillId="0" borderId="5" xfId="3" applyFont="1" applyBorder="1" applyAlignment="1" applyProtection="1">
      <alignment horizontal="center" vertical="center" wrapText="1"/>
      <protection hidden="1"/>
    </xf>
    <xf numFmtId="9" fontId="6" fillId="0" borderId="0" xfId="3" applyFont="1" applyAlignment="1" applyProtection="1">
      <alignment horizontal="center" vertical="center" wrapText="1"/>
      <protection hidden="1"/>
    </xf>
    <xf numFmtId="9" fontId="5" fillId="0" borderId="0" xfId="3" applyFont="1" applyAlignment="1" applyProtection="1">
      <alignment horizontal="center" wrapText="1"/>
      <protection hidden="1"/>
    </xf>
    <xf numFmtId="9" fontId="5" fillId="0" borderId="0" xfId="3" applyFont="1" applyBorder="1" applyAlignment="1" applyProtection="1">
      <alignment horizontal="center" wrapText="1"/>
      <protection hidden="1"/>
    </xf>
    <xf numFmtId="9" fontId="8" fillId="0" borderId="0" xfId="3" applyFont="1" applyAlignment="1" applyProtection="1">
      <alignment horizontal="center" wrapText="1"/>
      <protection hidden="1"/>
    </xf>
    <xf numFmtId="9" fontId="9" fillId="0" borderId="0" xfId="3" applyFont="1" applyBorder="1" applyAlignment="1" applyProtection="1">
      <alignment horizontal="center" vertical="center" wrapText="1"/>
      <protection hidden="1"/>
    </xf>
    <xf numFmtId="9" fontId="8" fillId="0" borderId="1" xfId="3" applyFont="1" applyBorder="1" applyAlignment="1" applyProtection="1">
      <alignment horizontal="center" vertical="center" wrapText="1"/>
      <protection hidden="1"/>
    </xf>
    <xf numFmtId="9" fontId="8" fillId="0" borderId="13" xfId="3" applyFont="1" applyBorder="1" applyAlignment="1" applyProtection="1">
      <alignment horizontal="center" vertical="center" wrapText="1"/>
      <protection hidden="1"/>
    </xf>
    <xf numFmtId="9" fontId="8" fillId="0" borderId="18" xfId="3" applyFont="1" applyBorder="1" applyAlignment="1" applyProtection="1">
      <alignment horizontal="center" vertical="center" wrapText="1"/>
      <protection hidden="1"/>
    </xf>
    <xf numFmtId="9" fontId="4" fillId="0" borderId="5" xfId="3" applyFont="1" applyBorder="1" applyAlignment="1">
      <alignment horizontal="center" vertical="center" wrapText="1"/>
    </xf>
    <xf numFmtId="9" fontId="4" fillId="0" borderId="11" xfId="3" applyFont="1" applyBorder="1" applyAlignment="1">
      <alignment horizontal="center" vertical="center" wrapText="1"/>
    </xf>
    <xf numFmtId="9" fontId="8" fillId="0" borderId="15" xfId="3" applyFont="1" applyBorder="1" applyAlignment="1" applyProtection="1">
      <alignment horizontal="center" vertical="center" wrapText="1"/>
      <protection hidden="1"/>
    </xf>
    <xf numFmtId="0" fontId="11" fillId="0" borderId="48" xfId="0" applyFont="1" applyBorder="1" applyAlignment="1" applyProtection="1">
      <alignment horizontal="justify" vertical="center" wrapText="1"/>
      <protection hidden="1"/>
    </xf>
    <xf numFmtId="0" fontId="8" fillId="4" borderId="13" xfId="0" applyFont="1" applyFill="1" applyBorder="1" applyAlignment="1" applyProtection="1">
      <alignment horizontal="justify" vertical="center" wrapText="1"/>
      <protection hidden="1"/>
    </xf>
    <xf numFmtId="9" fontId="8" fillId="4" borderId="13" xfId="3" applyFont="1" applyFill="1" applyBorder="1" applyAlignment="1" applyProtection="1">
      <alignment horizontal="center" vertical="center" wrapText="1"/>
      <protection hidden="1"/>
    </xf>
    <xf numFmtId="0" fontId="8" fillId="4" borderId="18" xfId="0" applyFont="1" applyFill="1" applyBorder="1" applyAlignment="1" applyProtection="1">
      <alignment horizontal="justify" vertical="center" wrapText="1"/>
      <protection hidden="1"/>
    </xf>
    <xf numFmtId="9" fontId="8" fillId="4" borderId="18" xfId="3" applyFont="1" applyFill="1" applyBorder="1" applyAlignment="1" applyProtection="1">
      <alignment horizontal="center" vertical="center" wrapText="1"/>
      <protection hidden="1"/>
    </xf>
    <xf numFmtId="166" fontId="8" fillId="4" borderId="13" xfId="0" applyNumberFormat="1" applyFont="1" applyFill="1" applyBorder="1" applyAlignment="1" applyProtection="1">
      <alignment horizontal="justify" vertical="center" wrapText="1"/>
      <protection hidden="1"/>
    </xf>
    <xf numFmtId="166" fontId="8" fillId="4" borderId="7" xfId="0" applyNumberFormat="1" applyFont="1" applyFill="1" applyBorder="1" applyAlignment="1" applyProtection="1">
      <alignment horizontal="justify" vertical="center" wrapText="1"/>
      <protection hidden="1"/>
    </xf>
    <xf numFmtId="9" fontId="8" fillId="4" borderId="7" xfId="3" applyFont="1" applyFill="1" applyBorder="1" applyAlignment="1" applyProtection="1">
      <alignment horizontal="center" vertical="center" wrapText="1"/>
      <protection hidden="1"/>
    </xf>
    <xf numFmtId="166" fontId="8" fillId="4" borderId="1" xfId="0" applyNumberFormat="1" applyFont="1" applyFill="1" applyBorder="1" applyAlignment="1" applyProtection="1">
      <alignment horizontal="justify" vertical="center" wrapText="1"/>
      <protection hidden="1"/>
    </xf>
    <xf numFmtId="9" fontId="8" fillId="4" borderId="12" xfId="3" applyFont="1" applyFill="1" applyBorder="1" applyAlignment="1" applyProtection="1">
      <alignment horizontal="center" vertical="center" wrapText="1"/>
      <protection hidden="1"/>
    </xf>
    <xf numFmtId="9" fontId="13" fillId="4" borderId="15" xfId="0" applyNumberFormat="1" applyFont="1" applyFill="1" applyBorder="1" applyAlignment="1" applyProtection="1">
      <alignment horizontal="center" vertical="center" wrapText="1"/>
      <protection hidden="1"/>
    </xf>
    <xf numFmtId="9" fontId="13" fillId="4" borderId="12" xfId="0" applyNumberFormat="1" applyFont="1" applyFill="1" applyBorder="1" applyAlignment="1" applyProtection="1">
      <alignment horizontal="center" vertical="center" wrapText="1"/>
      <protection hidden="1"/>
    </xf>
    <xf numFmtId="9" fontId="13" fillId="4" borderId="18" xfId="0" applyNumberFormat="1" applyFont="1" applyFill="1" applyBorder="1" applyAlignment="1" applyProtection="1">
      <alignment horizontal="center" vertical="center" wrapText="1"/>
      <protection hidden="1"/>
    </xf>
    <xf numFmtId="9" fontId="5" fillId="0" borderId="0" xfId="3" applyFont="1" applyAlignment="1" applyProtection="1">
      <alignment horizontal="center" vertical="center" wrapText="1"/>
      <protection hidden="1"/>
    </xf>
    <xf numFmtId="9" fontId="5" fillId="0" borderId="0" xfId="3" applyFont="1" applyBorder="1" applyAlignment="1" applyProtection="1">
      <alignment horizontal="center" vertical="center" wrapText="1"/>
      <protection hidden="1"/>
    </xf>
    <xf numFmtId="9" fontId="8" fillId="0" borderId="0" xfId="3" applyFont="1" applyAlignment="1" applyProtection="1">
      <alignment horizontal="center" vertical="center" wrapText="1"/>
      <protection hidden="1"/>
    </xf>
    <xf numFmtId="0" fontId="4" fillId="0" borderId="5" xfId="0" applyFont="1" applyBorder="1" applyAlignment="1">
      <alignment horizontal="justify" vertical="center" wrapText="1"/>
    </xf>
    <xf numFmtId="0" fontId="4" fillId="0" borderId="11" xfId="0" applyFont="1" applyBorder="1" applyAlignment="1">
      <alignment horizontal="justify" vertical="center" wrapText="1"/>
    </xf>
    <xf numFmtId="0" fontId="6" fillId="0" borderId="5" xfId="0" applyFont="1" applyBorder="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5" fillId="0" borderId="0" xfId="0" applyFont="1" applyBorder="1" applyAlignment="1" applyProtection="1">
      <alignment horizontal="justify" vertical="center" wrapText="1"/>
      <protection hidden="1"/>
    </xf>
    <xf numFmtId="0" fontId="9" fillId="0" borderId="0"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9" fontId="8" fillId="0" borderId="13" xfId="4" applyFont="1" applyBorder="1" applyAlignment="1" applyProtection="1">
      <alignment horizontal="center" vertical="center" wrapText="1"/>
      <protection hidden="1"/>
    </xf>
    <xf numFmtId="9" fontId="8" fillId="0" borderId="7" xfId="4" applyFont="1" applyBorder="1" applyAlignment="1" applyProtection="1">
      <alignment horizontal="center" vertical="center" wrapText="1"/>
      <protection hidden="1"/>
    </xf>
    <xf numFmtId="0" fontId="8" fillId="0" borderId="1" xfId="2" applyFont="1" applyBorder="1" applyAlignment="1" applyProtection="1">
      <alignment horizontal="justify" vertical="center" wrapText="1"/>
      <protection hidden="1"/>
    </xf>
    <xf numFmtId="9" fontId="8" fillId="0" borderId="1" xfId="4" applyFont="1" applyFill="1" applyBorder="1" applyAlignment="1" applyProtection="1">
      <alignment horizontal="center" vertical="center" wrapText="1"/>
      <protection hidden="1"/>
    </xf>
    <xf numFmtId="0" fontId="8" fillId="0" borderId="18" xfId="2" applyFont="1" applyBorder="1" applyAlignment="1" applyProtection="1">
      <alignment horizontal="justify" vertical="center" wrapText="1"/>
      <protection hidden="1"/>
    </xf>
    <xf numFmtId="9" fontId="8" fillId="0" borderId="18" xfId="4" applyFont="1" applyFill="1" applyBorder="1" applyAlignment="1" applyProtection="1">
      <alignment horizontal="center" vertical="center" wrapText="1"/>
      <protection hidden="1"/>
    </xf>
    <xf numFmtId="0" fontId="8" fillId="0" borderId="40"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9" fontId="8" fillId="0" borderId="7" xfId="3" applyFont="1" applyBorder="1" applyAlignment="1" applyProtection="1">
      <alignment horizontal="center" vertical="center" wrapText="1"/>
      <protection hidden="1"/>
    </xf>
    <xf numFmtId="0" fontId="8" fillId="0" borderId="39" xfId="0" applyFont="1" applyBorder="1" applyAlignment="1" applyProtection="1">
      <alignment horizontal="justify" vertical="center" wrapText="1"/>
      <protection hidden="1"/>
    </xf>
    <xf numFmtId="9" fontId="8" fillId="0" borderId="12" xfId="3" applyFont="1" applyBorder="1" applyAlignment="1" applyProtection="1">
      <alignment horizontal="center"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9" fontId="8" fillId="4" borderId="1" xfId="3" applyFont="1" applyFill="1" applyBorder="1" applyAlignment="1" applyProtection="1">
      <alignment horizontal="center" vertical="center" wrapText="1"/>
      <protection hidden="1"/>
    </xf>
    <xf numFmtId="0" fontId="19" fillId="0" borderId="1" xfId="0" applyFont="1" applyBorder="1" applyAlignment="1" applyProtection="1">
      <alignment horizontal="justify" vertical="center" wrapText="1"/>
      <protection hidden="1"/>
    </xf>
    <xf numFmtId="9" fontId="7" fillId="0" borderId="5" xfId="3" applyFont="1" applyBorder="1" applyAlignment="1">
      <alignment horizontal="justify" vertical="center" wrapText="1"/>
    </xf>
    <xf numFmtId="9" fontId="7" fillId="0" borderId="11" xfId="3" applyFont="1" applyBorder="1" applyAlignment="1">
      <alignment horizontal="justify" vertical="center" wrapText="1"/>
    </xf>
    <xf numFmtId="9" fontId="7" fillId="0" borderId="5" xfId="3" applyFont="1" applyBorder="1" applyAlignment="1" applyProtection="1">
      <alignment horizontal="justify" vertical="center" wrapText="1"/>
      <protection hidden="1"/>
    </xf>
    <xf numFmtId="9" fontId="7" fillId="0" borderId="0" xfId="3" applyFont="1" applyAlignment="1" applyProtection="1">
      <alignment horizontal="justify" vertical="center" wrapText="1"/>
      <protection hidden="1"/>
    </xf>
    <xf numFmtId="9" fontId="11" fillId="0" borderId="0" xfId="3" applyFont="1" applyAlignment="1" applyProtection="1">
      <alignment horizontal="justify" vertical="center" wrapText="1"/>
      <protection hidden="1"/>
    </xf>
    <xf numFmtId="9" fontId="11" fillId="0" borderId="0" xfId="3" applyFont="1" applyBorder="1" applyAlignment="1" applyProtection="1">
      <alignment horizontal="justify" vertical="center" wrapText="1"/>
      <protection hidden="1"/>
    </xf>
    <xf numFmtId="9" fontId="7" fillId="0" borderId="0" xfId="3" applyFont="1" applyBorder="1" applyAlignment="1" applyProtection="1">
      <alignment horizontal="justify" vertical="center" wrapText="1"/>
      <protection hidden="1"/>
    </xf>
    <xf numFmtId="9" fontId="11" fillId="0" borderId="13" xfId="3" applyFont="1" applyBorder="1" applyAlignment="1" applyProtection="1">
      <alignment horizontal="justify" vertical="center" wrapText="1"/>
      <protection hidden="1"/>
    </xf>
    <xf numFmtId="166" fontId="11" fillId="0" borderId="49" xfId="0" applyNumberFormat="1" applyFont="1" applyBorder="1" applyAlignment="1" applyProtection="1">
      <alignment horizontal="justify" vertical="center" wrapText="1"/>
      <protection hidden="1"/>
    </xf>
    <xf numFmtId="9" fontId="11" fillId="0" borderId="1" xfId="3" applyFont="1" applyBorder="1" applyAlignment="1" applyProtection="1">
      <alignment horizontal="justify" vertical="center" wrapText="1"/>
      <protection hidden="1"/>
    </xf>
    <xf numFmtId="9" fontId="11" fillId="0" borderId="18" xfId="3" applyFont="1" applyBorder="1" applyAlignment="1" applyProtection="1">
      <alignment horizontal="justify" vertical="center" wrapText="1"/>
      <protection hidden="1"/>
    </xf>
    <xf numFmtId="9" fontId="11" fillId="4" borderId="18" xfId="3" applyFont="1" applyFill="1" applyBorder="1" applyAlignment="1" applyProtection="1">
      <alignment horizontal="justify" vertical="center" wrapText="1"/>
      <protection hidden="1"/>
    </xf>
    <xf numFmtId="9" fontId="19" fillId="4" borderId="13" xfId="3" applyFont="1" applyFill="1" applyBorder="1" applyAlignment="1" applyProtection="1">
      <alignment horizontal="justify" vertical="center" wrapText="1"/>
      <protection hidden="1"/>
    </xf>
    <xf numFmtId="9" fontId="19" fillId="4" borderId="1" xfId="3" applyFont="1" applyFill="1" applyBorder="1" applyAlignment="1" applyProtection="1">
      <alignment horizontal="justify" vertical="center" wrapText="1"/>
      <protection hidden="1"/>
    </xf>
    <xf numFmtId="9" fontId="19" fillId="0" borderId="18" xfId="3" applyFont="1" applyBorder="1" applyAlignment="1" applyProtection="1">
      <alignment horizontal="justify" vertical="center" wrapText="1"/>
      <protection hidden="1"/>
    </xf>
    <xf numFmtId="9" fontId="11" fillId="0" borderId="7" xfId="3" applyFont="1" applyBorder="1" applyAlignment="1" applyProtection="1">
      <alignment horizontal="justify" vertical="center" wrapText="1"/>
      <protection hidden="1"/>
    </xf>
    <xf numFmtId="9" fontId="11" fillId="0" borderId="12" xfId="3" applyFont="1" applyBorder="1" applyAlignment="1" applyProtection="1">
      <alignment horizontal="justify" vertical="center" wrapText="1"/>
      <protection hidden="1"/>
    </xf>
    <xf numFmtId="0" fontId="4" fillId="7" borderId="13"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wrapText="1"/>
      <protection hidden="1"/>
    </xf>
    <xf numFmtId="0" fontId="4" fillId="7" borderId="24" xfId="0" quotePrefix="1" applyFont="1" applyFill="1" applyBorder="1" applyAlignment="1" applyProtection="1">
      <alignment horizontal="center" vertical="center" wrapText="1"/>
      <protection hidden="1"/>
    </xf>
    <xf numFmtId="0" fontId="4" fillId="7" borderId="29"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textRotation="90" wrapText="1"/>
      <protection hidden="1"/>
    </xf>
    <xf numFmtId="0" fontId="4" fillId="7" borderId="18"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textRotation="90" wrapText="1"/>
      <protection hidden="1"/>
    </xf>
    <xf numFmtId="0" fontId="4" fillId="7" borderId="20" xfId="0" applyFont="1" applyFill="1" applyBorder="1" applyAlignment="1" applyProtection="1">
      <alignment horizontal="center" vertical="center" wrapText="1"/>
      <protection hidden="1"/>
    </xf>
    <xf numFmtId="0" fontId="4" fillId="8" borderId="23"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9" fontId="4" fillId="9" borderId="18" xfId="3" applyFont="1" applyFill="1" applyBorder="1" applyAlignment="1" applyProtection="1">
      <alignment horizontal="center" vertical="center" wrapText="1"/>
      <protection hidden="1"/>
    </xf>
    <xf numFmtId="9" fontId="11" fillId="0" borderId="24" xfId="3" applyFont="1" applyBorder="1" applyAlignment="1" applyProtection="1">
      <alignment horizontal="justify" vertical="center" wrapText="1"/>
      <protection hidden="1"/>
    </xf>
    <xf numFmtId="9" fontId="11" fillId="11" borderId="50" xfId="3" applyFont="1" applyFill="1" applyBorder="1" applyAlignment="1" applyProtection="1">
      <alignment horizontal="center" vertical="center" wrapText="1"/>
      <protection hidden="1"/>
    </xf>
    <xf numFmtId="9" fontId="11" fillId="11" borderId="1" xfId="3" applyFont="1" applyFill="1" applyBorder="1" applyAlignment="1" applyProtection="1">
      <alignment horizontal="center" vertical="center" wrapText="1"/>
      <protection hidden="1"/>
    </xf>
    <xf numFmtId="9" fontId="11" fillId="4" borderId="13" xfId="3" applyFont="1" applyFill="1" applyBorder="1" applyAlignment="1" applyProtection="1">
      <alignment horizontal="justify" vertical="center" wrapText="1"/>
      <protection hidden="1"/>
    </xf>
    <xf numFmtId="164" fontId="8" fillId="4" borderId="12" xfId="5" applyFont="1" applyFill="1" applyBorder="1" applyAlignment="1" applyProtection="1">
      <alignment horizontal="justify" vertical="center" wrapText="1"/>
      <protection hidden="1"/>
    </xf>
    <xf numFmtId="166" fontId="8" fillId="0" borderId="32" xfId="0" applyNumberFormat="1" applyFont="1" applyBorder="1" applyAlignment="1" applyProtection="1">
      <alignment horizontal="justify" vertical="center" wrapText="1"/>
      <protection hidden="1"/>
    </xf>
    <xf numFmtId="166" fontId="8" fillId="0" borderId="1" xfId="2" applyNumberFormat="1" applyFont="1" applyBorder="1" applyAlignment="1" applyProtection="1">
      <alignment horizontal="justify" vertical="top" wrapText="1"/>
      <protection hidden="1"/>
    </xf>
    <xf numFmtId="166" fontId="8" fillId="4" borderId="12" xfId="2" applyNumberFormat="1" applyFont="1" applyFill="1" applyBorder="1" applyAlignment="1" applyProtection="1">
      <alignment horizontal="justify" vertical="top" wrapText="1"/>
      <protection hidden="1"/>
    </xf>
    <xf numFmtId="166" fontId="8" fillId="0" borderId="12" xfId="2" applyNumberFormat="1" applyFont="1" applyBorder="1" applyAlignment="1" applyProtection="1">
      <alignment horizontal="justify" vertical="top" wrapText="1"/>
      <protection hidden="1"/>
    </xf>
    <xf numFmtId="166" fontId="8" fillId="0" borderId="32" xfId="2" applyNumberFormat="1" applyFont="1" applyBorder="1" applyAlignment="1" applyProtection="1">
      <alignment horizontal="justify" vertical="top" wrapText="1"/>
      <protection hidden="1"/>
    </xf>
    <xf numFmtId="166" fontId="13" fillId="0" borderId="18" xfId="2" applyNumberFormat="1" applyFont="1" applyBorder="1" applyAlignment="1" applyProtection="1">
      <alignment horizontal="justify" vertical="top" wrapText="1"/>
      <protection hidden="1"/>
    </xf>
    <xf numFmtId="166" fontId="8" fillId="0" borderId="12" xfId="0" applyNumberFormat="1" applyFont="1" applyBorder="1" applyAlignment="1" applyProtection="1">
      <alignment horizontal="justify" vertical="top" wrapText="1"/>
      <protection hidden="1"/>
    </xf>
    <xf numFmtId="166" fontId="8" fillId="0" borderId="13" xfId="0" applyNumberFormat="1" applyFont="1" applyBorder="1" applyAlignment="1" applyProtection="1">
      <alignment horizontal="left" vertical="center" wrapText="1"/>
      <protection hidden="1"/>
    </xf>
    <xf numFmtId="166" fontId="8" fillId="0" borderId="7" xfId="0" applyNumberFormat="1"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8" fillId="4" borderId="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66" fontId="8" fillId="4" borderId="18" xfId="0" applyNumberFormat="1" applyFont="1" applyFill="1" applyBorder="1" applyAlignment="1" applyProtection="1">
      <alignment horizontal="justify" vertical="center" wrapText="1"/>
      <protection hidden="1"/>
    </xf>
    <xf numFmtId="0" fontId="11" fillId="0" borderId="34" xfId="0" applyFont="1" applyBorder="1" applyAlignment="1" applyProtection="1">
      <alignment horizontal="justify" vertical="center" wrapText="1"/>
      <protection hidden="1"/>
    </xf>
    <xf numFmtId="9" fontId="11" fillId="0" borderId="17" xfId="3" applyFont="1" applyBorder="1" applyAlignment="1" applyProtection="1">
      <alignment horizontal="justify" vertical="center" wrapText="1"/>
      <protection hidden="1"/>
    </xf>
    <xf numFmtId="9" fontId="8" fillId="0" borderId="24" xfId="3" applyFont="1" applyBorder="1" applyAlignment="1" applyProtection="1">
      <alignment horizontal="center" vertical="center" wrapText="1"/>
      <protection hidden="1"/>
    </xf>
    <xf numFmtId="0" fontId="11" fillId="0" borderId="36" xfId="0" applyFont="1" applyBorder="1" applyAlignment="1" applyProtection="1">
      <alignment horizontal="justify" vertical="center" wrapText="1"/>
      <protection hidden="1"/>
    </xf>
    <xf numFmtId="9" fontId="11" fillId="0" borderId="16" xfId="3" applyFont="1" applyBorder="1" applyAlignment="1" applyProtection="1">
      <alignment horizontal="justify" vertical="center" wrapText="1"/>
      <protection hidden="1"/>
    </xf>
    <xf numFmtId="9" fontId="11" fillId="0" borderId="20" xfId="3" applyFont="1" applyBorder="1" applyAlignment="1" applyProtection="1">
      <alignment horizontal="justify" vertical="center" wrapText="1"/>
      <protection hidden="1"/>
    </xf>
    <xf numFmtId="9" fontId="8" fillId="0" borderId="18" xfId="3" applyFont="1" applyFill="1" applyBorder="1" applyAlignment="1" applyProtection="1">
      <alignment horizontal="justify" vertical="center" wrapText="1"/>
      <protection hidden="1"/>
    </xf>
    <xf numFmtId="0" fontId="8" fillId="0" borderId="15" xfId="2" applyFont="1" applyBorder="1" applyAlignment="1" applyProtection="1">
      <alignment horizontal="justify" vertical="center" wrapText="1"/>
      <protection hidden="1"/>
    </xf>
    <xf numFmtId="9" fontId="8" fillId="0" borderId="15" xfId="3" applyFont="1" applyBorder="1" applyAlignment="1" applyProtection="1">
      <alignment horizontal="justify" vertical="center" wrapText="1"/>
      <protection hidden="1"/>
    </xf>
    <xf numFmtId="9" fontId="8" fillId="0" borderId="1" xfId="3" applyFont="1" applyFill="1" applyBorder="1" applyAlignment="1" applyProtection="1">
      <alignment horizontal="center" vertical="center" wrapText="1"/>
      <protection hidden="1"/>
    </xf>
    <xf numFmtId="167" fontId="8" fillId="4" borderId="13" xfId="0" applyNumberFormat="1" applyFont="1" applyFill="1" applyBorder="1" applyAlignment="1" applyProtection="1">
      <alignment horizontal="justify" vertical="top" wrapText="1"/>
      <protection hidden="1"/>
    </xf>
    <xf numFmtId="9" fontId="8" fillId="0" borderId="13" xfId="3" applyFont="1" applyBorder="1" applyAlignment="1" applyProtection="1">
      <alignment horizontal="center" vertical="top" wrapText="1"/>
      <protection hidden="1"/>
    </xf>
    <xf numFmtId="9" fontId="8" fillId="0" borderId="7" xfId="3" applyFont="1" applyBorder="1" applyAlignment="1" applyProtection="1">
      <alignment horizontal="center" vertical="top" wrapText="1"/>
      <protection hidden="1"/>
    </xf>
    <xf numFmtId="9" fontId="8" fillId="0" borderId="1" xfId="3" applyFont="1" applyBorder="1" applyAlignment="1" applyProtection="1">
      <alignment horizontal="center" vertical="top" wrapText="1"/>
      <protection hidden="1"/>
    </xf>
    <xf numFmtId="167" fontId="8" fillId="4" borderId="18" xfId="0" applyNumberFormat="1" applyFont="1" applyFill="1" applyBorder="1" applyAlignment="1" applyProtection="1">
      <alignment vertical="top" wrapText="1"/>
      <protection hidden="1"/>
    </xf>
    <xf numFmtId="9" fontId="8" fillId="0" borderId="18" xfId="3" applyFont="1" applyBorder="1" applyAlignment="1" applyProtection="1">
      <alignment horizontal="center" vertical="top" wrapText="1"/>
      <protection hidden="1"/>
    </xf>
    <xf numFmtId="167" fontId="8" fillId="0" borderId="1" xfId="0" applyNumberFormat="1" applyFont="1" applyBorder="1" applyAlignment="1" applyProtection="1">
      <alignment vertical="top" wrapText="1"/>
      <protection hidden="1"/>
    </xf>
    <xf numFmtId="0" fontId="20" fillId="8" borderId="24" xfId="0" applyFont="1" applyFill="1" applyBorder="1" applyAlignment="1" applyProtection="1">
      <alignment horizontal="justify" vertical="center" wrapText="1"/>
      <protection hidden="1"/>
    </xf>
    <xf numFmtId="0" fontId="20" fillId="8" borderId="1" xfId="0" applyFont="1" applyFill="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2"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166" fontId="11" fillId="0" borderId="1" xfId="0" applyNumberFormat="1" applyFont="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13"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9" fillId="10" borderId="1"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justify" vertical="center" wrapText="1"/>
      <protection hidden="1"/>
    </xf>
    <xf numFmtId="166" fontId="8" fillId="4" borderId="15" xfId="0" applyNumberFormat="1" applyFont="1" applyFill="1" applyBorder="1" applyAlignment="1" applyProtection="1">
      <alignment horizontal="justify" vertical="center" wrapText="1"/>
      <protection hidden="1"/>
    </xf>
    <xf numFmtId="166" fontId="11" fillId="4" borderId="15" xfId="0" applyNumberFormat="1" applyFont="1" applyFill="1" applyBorder="1" applyAlignment="1" applyProtection="1">
      <alignment horizontal="justify" vertical="center" wrapText="1"/>
      <protection hidden="1"/>
    </xf>
    <xf numFmtId="166" fontId="11" fillId="4" borderId="18" xfId="0" applyNumberFormat="1" applyFont="1" applyFill="1" applyBorder="1" applyAlignment="1" applyProtection="1">
      <alignment horizontal="justify" vertical="center" wrapText="1"/>
      <protection hidden="1"/>
    </xf>
    <xf numFmtId="9" fontId="8" fillId="0" borderId="18" xfId="3" applyFont="1" applyFill="1" applyBorder="1" applyAlignment="1" applyProtection="1">
      <alignment horizontal="center"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9" fillId="3" borderId="24" xfId="0" applyFont="1" applyFill="1" applyBorder="1" applyAlignment="1" applyProtection="1">
      <alignment horizontal="center" vertical="center" wrapText="1"/>
      <protection hidden="1"/>
    </xf>
    <xf numFmtId="0" fontId="13" fillId="0" borderId="15"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3" borderId="1" xfId="0" applyFont="1" applyFill="1" applyBorder="1" applyAlignment="1" applyProtection="1">
      <alignment horizontal="justify" vertical="center" wrapText="1"/>
      <protection hidden="1"/>
    </xf>
    <xf numFmtId="167" fontId="8" fillId="0" borderId="1" xfId="0" applyNumberFormat="1" applyFont="1" applyBorder="1" applyAlignment="1" applyProtection="1">
      <alignment horizontal="justify" vertical="top" wrapText="1"/>
      <protection hidden="1"/>
    </xf>
    <xf numFmtId="167" fontId="8" fillId="0" borderId="32" xfId="0" applyNumberFormat="1" applyFont="1" applyBorder="1" applyAlignment="1" applyProtection="1">
      <alignment horizontal="justify" vertical="top" wrapText="1"/>
      <protection hidden="1"/>
    </xf>
    <xf numFmtId="167" fontId="8" fillId="0" borderId="7" xfId="0" applyNumberFormat="1" applyFont="1" applyBorder="1" applyAlignment="1" applyProtection="1">
      <alignment horizontal="justify" vertical="top" wrapText="1"/>
      <protection hidden="1"/>
    </xf>
    <xf numFmtId="9" fontId="8" fillId="0" borderId="1" xfId="3" applyFont="1" applyFill="1" applyBorder="1" applyAlignment="1" applyProtection="1">
      <alignment horizontal="center" vertical="top" wrapText="1"/>
      <protection hidden="1"/>
    </xf>
    <xf numFmtId="14" fontId="8" fillId="0" borderId="7" xfId="0" applyNumberFormat="1" applyFont="1" applyBorder="1" applyAlignment="1" applyProtection="1">
      <alignment horizontal="justify" vertical="center" wrapText="1"/>
      <protection hidden="1"/>
    </xf>
    <xf numFmtId="9" fontId="11" fillId="0" borderId="38" xfId="3" applyFont="1" applyBorder="1" applyAlignment="1" applyProtection="1">
      <alignment horizontal="justify" vertical="center" wrapText="1"/>
      <protection hidden="1"/>
    </xf>
    <xf numFmtId="9" fontId="8" fillId="0" borderId="7" xfId="3" applyFont="1" applyFill="1" applyBorder="1" applyAlignment="1" applyProtection="1">
      <alignment horizontal="center" vertical="top" wrapText="1"/>
      <protection hidden="1"/>
    </xf>
    <xf numFmtId="9" fontId="11" fillId="0" borderId="7" xfId="3" applyFont="1" applyFill="1" applyBorder="1" applyAlignment="1" applyProtection="1">
      <alignment horizontal="justify" vertical="center" wrapText="1"/>
      <protection hidden="1"/>
    </xf>
    <xf numFmtId="0" fontId="8" fillId="4" borderId="1" xfId="0" applyFont="1" applyFill="1" applyBorder="1" applyAlignment="1" applyProtection="1">
      <alignment horizontal="justify" vertical="top" wrapText="1"/>
      <protection hidden="1"/>
    </xf>
    <xf numFmtId="9" fontId="8" fillId="0" borderId="1" xfId="0" applyNumberFormat="1" applyFont="1" applyBorder="1" applyAlignment="1" applyProtection="1">
      <alignment horizontal="center" vertical="center" wrapText="1"/>
      <protection hidden="1"/>
    </xf>
    <xf numFmtId="0" fontId="8" fillId="4" borderId="12" xfId="0" applyFont="1" applyFill="1" applyBorder="1" applyAlignment="1" applyProtection="1">
      <alignment horizontal="left" vertical="center" wrapText="1"/>
      <protection hidden="1"/>
    </xf>
    <xf numFmtId="166" fontId="8" fillId="4" borderId="18" xfId="0"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9" fillId="0" borderId="1" xfId="0" applyFont="1" applyBorder="1" applyAlignment="1" applyProtection="1">
      <alignment horizontal="justify" vertical="center" wrapText="1"/>
      <protection hidden="1"/>
    </xf>
    <xf numFmtId="0" fontId="9" fillId="0" borderId="12" xfId="0" applyFont="1" applyBorder="1" applyAlignment="1" applyProtection="1">
      <alignment horizontal="justify" vertical="center" wrapText="1"/>
      <protection hidden="1"/>
    </xf>
    <xf numFmtId="9" fontId="8" fillId="0" borderId="12" xfId="3" applyFont="1" applyFill="1" applyBorder="1" applyAlignment="1" applyProtection="1">
      <alignment horizontal="center" vertical="center" wrapText="1"/>
      <protection hidden="1"/>
    </xf>
    <xf numFmtId="0" fontId="8" fillId="0" borderId="24"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8" fillId="2" borderId="18" xfId="0" applyFont="1" applyFill="1" applyBorder="1" applyAlignment="1" applyProtection="1">
      <alignment horizontal="center" vertical="center" wrapText="1"/>
      <protection hidden="1"/>
    </xf>
    <xf numFmtId="0" fontId="11" fillId="0" borderId="17" xfId="0" applyFont="1" applyBorder="1" applyAlignment="1" applyProtection="1">
      <alignment horizontal="justify" vertical="center" wrapText="1"/>
      <protection hidden="1"/>
    </xf>
    <xf numFmtId="0" fontId="8" fillId="0" borderId="1" xfId="0" applyFont="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 xfId="0" applyFont="1" applyBorder="1" applyAlignment="1" applyProtection="1">
      <alignment horizontal="center" vertical="center" textRotation="90" wrapText="1"/>
      <protection hidden="1"/>
    </xf>
    <xf numFmtId="0" fontId="17" fillId="0" borderId="15" xfId="0"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9" fontId="8" fillId="0" borderId="7" xfId="4" applyFont="1" applyFill="1" applyBorder="1" applyAlignment="1" applyProtection="1">
      <alignment horizontal="center" vertical="center" wrapText="1"/>
      <protection hidden="1"/>
    </xf>
    <xf numFmtId="9" fontId="8" fillId="0" borderId="1" xfId="3"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166" fontId="8" fillId="0" borderId="1" xfId="1" applyNumberFormat="1" applyFont="1" applyBorder="1" applyAlignment="1" applyProtection="1">
      <alignment horizontal="justify" vertical="center" wrapText="1"/>
      <protection hidden="1"/>
    </xf>
    <xf numFmtId="0" fontId="8" fillId="0" borderId="12" xfId="0" applyFont="1" applyBorder="1" applyAlignment="1" applyProtection="1">
      <alignment horizontal="justify" vertical="center" wrapText="1"/>
      <protection hidden="1"/>
    </xf>
    <xf numFmtId="0" fontId="8" fillId="0" borderId="24"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42" xfId="0" applyFont="1" applyBorder="1" applyAlignment="1" applyProtection="1">
      <alignment horizontal="justify" vertical="center" wrapText="1"/>
      <protection hidden="1"/>
    </xf>
    <xf numFmtId="0" fontId="8" fillId="0" borderId="37" xfId="0" applyFont="1" applyBorder="1" applyAlignment="1" applyProtection="1">
      <alignment horizontal="justify" vertical="center" wrapText="1"/>
      <protection hidden="1"/>
    </xf>
    <xf numFmtId="0" fontId="8" fillId="0" borderId="32"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40" xfId="0" applyFont="1" applyBorder="1" applyAlignment="1" applyProtection="1">
      <alignment horizontal="justify" vertical="center" wrapText="1"/>
      <protection hidden="1"/>
    </xf>
    <xf numFmtId="0" fontId="8" fillId="0" borderId="36" xfId="0" applyFont="1" applyBorder="1" applyAlignment="1" applyProtection="1">
      <alignment horizontal="justify" vertical="center" wrapText="1"/>
      <protection hidden="1"/>
    </xf>
    <xf numFmtId="0" fontId="8" fillId="0" borderId="12" xfId="1" applyFont="1" applyFill="1" applyBorder="1" applyAlignment="1" applyProtection="1">
      <alignment horizontal="justify" vertical="center" wrapText="1"/>
      <protection hidden="1"/>
    </xf>
    <xf numFmtId="0" fontId="8" fillId="0" borderId="24" xfId="1" applyFont="1" applyFill="1" applyBorder="1" applyAlignment="1" applyProtection="1">
      <alignment horizontal="justify" vertical="center" wrapText="1"/>
      <protection hidden="1"/>
    </xf>
    <xf numFmtId="0" fontId="10" fillId="0" borderId="12" xfId="1" applyFont="1" applyFill="1" applyBorder="1" applyAlignment="1" applyProtection="1">
      <alignment horizontal="justify" vertical="center" wrapText="1"/>
      <protection hidden="1"/>
    </xf>
    <xf numFmtId="0" fontId="10" fillId="0" borderId="24" xfId="1" applyFont="1" applyFill="1" applyBorder="1" applyAlignment="1" applyProtection="1">
      <alignment horizontal="justify" vertical="center" wrapText="1"/>
      <protection hidden="1"/>
    </xf>
    <xf numFmtId="0" fontId="16" fillId="0" borderId="12" xfId="0" applyFont="1" applyBorder="1" applyAlignment="1" applyProtection="1">
      <alignment horizontal="justify" vertical="center" wrapText="1"/>
      <protection hidden="1"/>
    </xf>
    <xf numFmtId="0" fontId="16" fillId="0" borderId="24" xfId="0" applyFont="1" applyBorder="1" applyAlignment="1" applyProtection="1">
      <alignment horizontal="justify" vertical="center" wrapText="1"/>
      <protection hidden="1"/>
    </xf>
    <xf numFmtId="0" fontId="8" fillId="0" borderId="12" xfId="0" applyFont="1" applyBorder="1" applyAlignment="1" applyProtection="1">
      <alignment horizontal="center" vertical="center" textRotation="90" wrapText="1"/>
      <protection hidden="1"/>
    </xf>
    <xf numFmtId="0" fontId="8" fillId="0" borderId="24" xfId="0" applyFont="1" applyBorder="1" applyAlignment="1" applyProtection="1">
      <alignment horizontal="center" vertical="center" textRotation="90" wrapText="1"/>
      <protection hidden="1"/>
    </xf>
    <xf numFmtId="0" fontId="8" fillId="2" borderId="12"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8" fillId="0" borderId="41" xfId="0" applyFont="1" applyBorder="1" applyAlignment="1" applyProtection="1">
      <alignment horizontal="justify" vertical="center" wrapText="1"/>
      <protection hidden="1"/>
    </xf>
    <xf numFmtId="0" fontId="9" fillId="0" borderId="21"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8" fillId="0" borderId="15" xfId="1" applyFont="1" applyFill="1" applyBorder="1" applyAlignment="1" applyProtection="1">
      <alignment horizontal="justify" vertical="center" wrapText="1"/>
      <protection hidden="1"/>
    </xf>
    <xf numFmtId="0" fontId="8" fillId="0" borderId="32" xfId="1" applyFont="1" applyFill="1" applyBorder="1" applyAlignment="1" applyProtection="1">
      <alignment horizontal="justify" vertical="center" wrapText="1"/>
      <protection hidden="1"/>
    </xf>
    <xf numFmtId="0" fontId="8" fillId="0" borderId="7" xfId="1" applyFont="1" applyFill="1" applyBorder="1" applyAlignment="1" applyProtection="1">
      <alignment horizontal="justify" vertical="center" wrapText="1"/>
      <protection hidden="1"/>
    </xf>
    <xf numFmtId="0" fontId="10" fillId="0" borderId="15" xfId="1" applyFont="1" applyFill="1" applyBorder="1" applyAlignment="1" applyProtection="1">
      <alignment horizontal="justify" vertical="center" wrapText="1"/>
      <protection hidden="1"/>
    </xf>
    <xf numFmtId="0" fontId="10" fillId="0" borderId="32" xfId="1" applyFont="1" applyFill="1" applyBorder="1" applyAlignment="1" applyProtection="1">
      <alignment horizontal="justify" vertical="center" wrapText="1"/>
      <protection hidden="1"/>
    </xf>
    <xf numFmtId="0" fontId="10" fillId="0" borderId="7" xfId="1" applyFont="1" applyFill="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9" fontId="11" fillId="0" borderId="15" xfId="3" applyFont="1" applyBorder="1" applyAlignment="1" applyProtection="1">
      <alignment horizontal="justify" vertical="center" wrapText="1"/>
      <protection hidden="1"/>
    </xf>
    <xf numFmtId="9" fontId="11" fillId="0" borderId="32" xfId="3" applyFont="1" applyBorder="1" applyAlignment="1" applyProtection="1">
      <alignment horizontal="justify" vertical="center" wrapText="1"/>
      <protection hidden="1"/>
    </xf>
    <xf numFmtId="9" fontId="11" fillId="0" borderId="24" xfId="3" applyFont="1" applyBorder="1" applyAlignment="1" applyProtection="1">
      <alignment horizontal="justify" vertical="center" wrapText="1"/>
      <protection hidden="1"/>
    </xf>
    <xf numFmtId="166" fontId="11" fillId="0" borderId="13" xfId="0" applyNumberFormat="1" applyFont="1" applyBorder="1" applyAlignment="1" applyProtection="1">
      <alignment horizontal="justify" vertical="center" wrapText="1"/>
      <protection hidden="1"/>
    </xf>
    <xf numFmtId="166" fontId="11" fillId="0" borderId="1" xfId="0" applyNumberFormat="1" applyFont="1" applyBorder="1" applyAlignment="1" applyProtection="1">
      <alignment horizontal="justify" vertical="center" wrapText="1"/>
      <protection hidden="1"/>
    </xf>
    <xf numFmtId="166" fontId="11" fillId="0" borderId="18" xfId="0" applyNumberFormat="1" applyFont="1" applyBorder="1" applyAlignment="1" applyProtection="1">
      <alignment horizontal="justify"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 xfId="0" applyFont="1" applyBorder="1" applyAlignment="1" applyProtection="1">
      <alignment horizontal="center" vertical="center" textRotation="90" wrapText="1"/>
      <protection hidden="1"/>
    </xf>
    <xf numFmtId="0" fontId="11" fillId="0" borderId="18" xfId="0" applyFont="1" applyBorder="1" applyAlignment="1" applyProtection="1">
      <alignment horizontal="center" vertical="center" textRotation="90" wrapText="1"/>
      <protection hidden="1"/>
    </xf>
    <xf numFmtId="0" fontId="11" fillId="0" borderId="13" xfId="0" applyFont="1" applyBorder="1" applyAlignment="1" applyProtection="1">
      <alignment horizontal="justify" vertical="center" wrapText="1"/>
      <protection hidden="1"/>
    </xf>
    <xf numFmtId="0" fontId="11" fillId="0" borderId="1" xfId="0" applyFont="1" applyBorder="1" applyAlignment="1" applyProtection="1">
      <alignment horizontal="justify" vertical="center" wrapText="1"/>
      <protection hidden="1"/>
    </xf>
    <xf numFmtId="0" fontId="11" fillId="0" borderId="18" xfId="0" applyFont="1" applyBorder="1" applyAlignment="1" applyProtection="1">
      <alignment horizontal="justify" vertical="center" wrapText="1"/>
      <protection hidden="1"/>
    </xf>
    <xf numFmtId="166" fontId="11" fillId="0" borderId="15" xfId="0" applyNumberFormat="1" applyFont="1" applyBorder="1" applyAlignment="1" applyProtection="1">
      <alignment horizontal="justify" vertical="center" wrapText="1"/>
      <protection hidden="1"/>
    </xf>
    <xf numFmtId="166" fontId="11" fillId="0" borderId="32" xfId="0" applyNumberFormat="1" applyFont="1" applyBorder="1" applyAlignment="1" applyProtection="1">
      <alignment horizontal="justify" vertical="center" wrapText="1"/>
      <protection hidden="1"/>
    </xf>
    <xf numFmtId="166" fontId="11" fillId="0" borderId="24" xfId="0" applyNumberFormat="1" applyFont="1" applyBorder="1" applyAlignment="1" applyProtection="1">
      <alignment horizontal="justify" vertical="center" wrapText="1"/>
      <protection hidden="1"/>
    </xf>
    <xf numFmtId="9" fontId="19" fillId="0" borderId="15" xfId="3" applyFont="1" applyBorder="1" applyAlignment="1" applyProtection="1">
      <alignment horizontal="center" vertical="center" wrapText="1"/>
      <protection hidden="1"/>
    </xf>
    <xf numFmtId="9" fontId="19" fillId="0" borderId="32" xfId="3" applyFont="1" applyBorder="1" applyAlignment="1" applyProtection="1">
      <alignment horizontal="center" vertical="center" wrapText="1"/>
      <protection hidden="1"/>
    </xf>
    <xf numFmtId="9" fontId="19" fillId="0" borderId="24" xfId="3" applyFont="1" applyBorder="1" applyAlignment="1" applyProtection="1">
      <alignment horizontal="center" vertical="center" wrapText="1"/>
      <protection hidden="1"/>
    </xf>
    <xf numFmtId="9" fontId="19" fillId="0" borderId="15" xfId="0" applyNumberFormat="1" applyFont="1" applyBorder="1" applyAlignment="1" applyProtection="1">
      <alignment horizontal="center" vertical="center" wrapText="1"/>
      <protection hidden="1"/>
    </xf>
    <xf numFmtId="9" fontId="19" fillId="0" borderId="32" xfId="0" applyNumberFormat="1" applyFont="1" applyBorder="1" applyAlignment="1" applyProtection="1">
      <alignment horizontal="center" vertical="center" wrapText="1"/>
      <protection hidden="1"/>
    </xf>
    <xf numFmtId="9" fontId="19" fillId="0" borderId="24" xfId="0" applyNumberFormat="1" applyFont="1" applyBorder="1" applyAlignment="1" applyProtection="1">
      <alignment horizontal="center" vertical="center" wrapText="1"/>
      <protection hidden="1"/>
    </xf>
    <xf numFmtId="14" fontId="11" fillId="0" borderId="13" xfId="0" applyNumberFormat="1" applyFont="1" applyBorder="1" applyAlignment="1" applyProtection="1">
      <alignment horizontal="justify" vertical="center" wrapText="1"/>
      <protection hidden="1"/>
    </xf>
    <xf numFmtId="14" fontId="11" fillId="0" borderId="1" xfId="0" applyNumberFormat="1" applyFont="1" applyBorder="1" applyAlignment="1" applyProtection="1">
      <alignment horizontal="justify" vertical="center" wrapText="1"/>
      <protection hidden="1"/>
    </xf>
    <xf numFmtId="14" fontId="11" fillId="0" borderId="18" xfId="0" applyNumberFormat="1" applyFont="1" applyBorder="1" applyAlignment="1" applyProtection="1">
      <alignment horizontal="justify"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5" fillId="0" borderId="6"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4" fillId="8" borderId="26"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14" xfId="0"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7" xfId="0" applyFont="1" applyFill="1" applyBorder="1" applyAlignment="1" applyProtection="1">
      <alignment horizontal="center" vertical="center" wrapText="1"/>
      <protection hidden="1"/>
    </xf>
    <xf numFmtId="0" fontId="4" fillId="7" borderId="33"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3" xfId="0" applyFont="1" applyFill="1" applyBorder="1" applyAlignment="1" applyProtection="1">
      <alignment horizontal="center" vertical="center" wrapText="1"/>
      <protection hidden="1"/>
    </xf>
    <xf numFmtId="0" fontId="4" fillId="7" borderId="25" xfId="0" applyFont="1" applyFill="1" applyBorder="1" applyAlignment="1" applyProtection="1">
      <alignment horizontal="center" vertical="center" wrapText="1"/>
      <protection hidden="1"/>
    </xf>
    <xf numFmtId="0" fontId="4" fillId="7" borderId="28" xfId="0" applyFont="1" applyFill="1" applyBorder="1" applyAlignment="1" applyProtection="1">
      <alignment horizontal="center" vertical="center" wrapText="1"/>
      <protection hidden="1"/>
    </xf>
    <xf numFmtId="0" fontId="4" fillId="7" borderId="15" xfId="0" applyFont="1" applyFill="1" applyBorder="1" applyAlignment="1" applyProtection="1">
      <alignment horizontal="center" vertical="center" wrapText="1"/>
      <protection hidden="1"/>
    </xf>
    <xf numFmtId="0" fontId="4" fillId="7" borderId="24"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left" vertical="center" wrapText="1"/>
      <protection hidden="1"/>
    </xf>
    <xf numFmtId="165" fontId="4" fillId="0" borderId="1" xfId="2" applyNumberFormat="1" applyFont="1" applyBorder="1" applyAlignment="1">
      <alignment horizontal="center" vertical="center" wrapText="1"/>
    </xf>
    <xf numFmtId="0" fontId="8" fillId="0" borderId="15"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6" fillId="8" borderId="1" xfId="0" applyFont="1" applyFill="1" applyBorder="1" applyAlignment="1" applyProtection="1">
      <alignment horizontal="left" vertical="center" wrapText="1"/>
      <protection hidden="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8" borderId="31" xfId="0" applyFont="1" applyFill="1" applyBorder="1" applyAlignment="1" applyProtection="1">
      <alignment horizontal="center" vertical="center" wrapText="1"/>
      <protection hidden="1"/>
    </xf>
    <xf numFmtId="0" fontId="4" fillId="8" borderId="21"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7" borderId="19" xfId="0" applyFont="1" applyFill="1" applyBorder="1" applyAlignment="1" applyProtection="1">
      <alignment horizontal="center" vertical="center" wrapText="1"/>
      <protection hidden="1"/>
    </xf>
    <xf numFmtId="0" fontId="4" fillId="7" borderId="16" xfId="0" applyFont="1" applyFill="1" applyBorder="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0" fontId="9" fillId="5" borderId="7"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0" borderId="34" xfId="0" applyFont="1" applyBorder="1" applyAlignment="1" applyProtection="1">
      <alignment horizontal="justify" vertical="center" wrapText="1"/>
      <protection hidden="1"/>
    </xf>
    <xf numFmtId="0" fontId="8" fillId="0" borderId="35" xfId="0" applyFont="1" applyBorder="1" applyAlignment="1" applyProtection="1">
      <alignment horizontal="justify" vertical="center" wrapText="1"/>
      <protection hidden="1"/>
    </xf>
    <xf numFmtId="0" fontId="8" fillId="0" borderId="38" xfId="0" applyFont="1" applyBorder="1" applyAlignment="1" applyProtection="1">
      <alignment horizontal="justify" vertical="center" wrapText="1"/>
      <protection hidden="1"/>
    </xf>
    <xf numFmtId="0" fontId="8" fillId="0" borderId="43" xfId="0" applyFont="1" applyBorder="1" applyAlignment="1" applyProtection="1">
      <alignment horizontal="justify" vertical="center" wrapText="1"/>
      <protection hidden="1"/>
    </xf>
    <xf numFmtId="0" fontId="8" fillId="0" borderId="32" xfId="0" applyFont="1" applyBorder="1" applyAlignment="1" applyProtection="1">
      <alignment horizontal="center" vertical="center" textRotation="90" wrapText="1"/>
      <protection hidden="1"/>
    </xf>
    <xf numFmtId="0" fontId="9" fillId="5" borderId="13"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8" fillId="0" borderId="32" xfId="0" applyFont="1" applyBorder="1" applyAlignment="1" applyProtection="1">
      <alignment horizontal="center" vertical="center" wrapText="1"/>
      <protection hidden="1"/>
    </xf>
    <xf numFmtId="0" fontId="8" fillId="0" borderId="15"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8" fillId="2" borderId="32" xfId="0" applyFont="1" applyFill="1" applyBorder="1" applyAlignment="1" applyProtection="1">
      <alignment horizontal="center" vertical="center" wrapText="1"/>
      <protection hidden="1"/>
    </xf>
    <xf numFmtId="0" fontId="8" fillId="0" borderId="15" xfId="0" applyFont="1" applyBorder="1" applyAlignment="1" applyProtection="1">
      <alignment horizontal="center" vertical="center" textRotation="90" wrapText="1"/>
      <protection hidden="1"/>
    </xf>
    <xf numFmtId="0" fontId="8" fillId="0" borderId="7" xfId="0" applyFont="1" applyBorder="1" applyAlignment="1" applyProtection="1">
      <alignment horizontal="center" vertical="center" textRotation="90" wrapText="1"/>
      <protection hidden="1"/>
    </xf>
    <xf numFmtId="0" fontId="4" fillId="9" borderId="34"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1" fillId="0" borderId="13" xfId="1" applyFont="1" applyFill="1" applyBorder="1" applyAlignment="1" applyProtection="1">
      <alignment horizontal="justify" vertical="center" wrapText="1"/>
      <protection hidden="1"/>
    </xf>
    <xf numFmtId="0" fontId="11" fillId="0" borderId="1" xfId="1" applyFont="1" applyFill="1" applyBorder="1" applyAlignment="1" applyProtection="1">
      <alignment horizontal="justify" vertical="center" wrapText="1"/>
      <protection hidden="1"/>
    </xf>
    <xf numFmtId="0" fontId="11" fillId="0" borderId="18" xfId="1" applyFont="1" applyFill="1" applyBorder="1" applyAlignment="1" applyProtection="1">
      <alignment horizontal="justify" vertical="center" wrapText="1"/>
      <protection hidden="1"/>
    </xf>
    <xf numFmtId="0" fontId="12" fillId="0" borderId="13" xfId="1" applyFont="1" applyFill="1" applyBorder="1" applyAlignment="1" applyProtection="1">
      <alignment horizontal="justify" vertical="center" wrapText="1"/>
      <protection hidden="1"/>
    </xf>
    <xf numFmtId="0" fontId="12" fillId="0" borderId="1" xfId="1" applyFont="1" applyFill="1" applyBorder="1" applyAlignment="1" applyProtection="1">
      <alignment horizontal="justify" vertical="center" wrapText="1"/>
      <protection hidden="1"/>
    </xf>
    <xf numFmtId="0" fontId="12" fillId="0" borderId="18" xfId="1" applyFont="1" applyFill="1" applyBorder="1" applyAlignment="1" applyProtection="1">
      <alignment horizontal="justify" vertical="center" wrapText="1"/>
      <protection hidden="1"/>
    </xf>
    <xf numFmtId="0" fontId="7" fillId="3" borderId="1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18"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18" xfId="0" applyFont="1" applyFill="1" applyBorder="1" applyAlignment="1" applyProtection="1">
      <alignment horizontal="center" vertical="center" wrapText="1"/>
      <protection hidden="1"/>
    </xf>
    <xf numFmtId="0" fontId="4" fillId="9" borderId="13" xfId="0" applyFont="1" applyFill="1" applyBorder="1" applyAlignment="1" applyProtection="1">
      <alignment horizontal="center" vertical="center" wrapText="1"/>
      <protection hidden="1"/>
    </xf>
    <xf numFmtId="0" fontId="4" fillId="2" borderId="45" xfId="0" applyFont="1" applyFill="1" applyBorder="1" applyAlignment="1" applyProtection="1">
      <alignment horizontal="center" vertical="center" wrapText="1"/>
      <protection hidden="1"/>
    </xf>
    <xf numFmtId="0" fontId="4" fillId="2" borderId="46" xfId="0" applyFont="1" applyFill="1" applyBorder="1" applyAlignment="1" applyProtection="1">
      <alignment horizontal="center" vertical="center" wrapText="1"/>
      <protection hidden="1"/>
    </xf>
    <xf numFmtId="0" fontId="18" fillId="0" borderId="15" xfId="0" applyFont="1" applyBorder="1" applyAlignment="1" applyProtection="1">
      <alignment horizontal="justify" vertical="center" wrapText="1"/>
      <protection hidden="1"/>
    </xf>
    <xf numFmtId="0" fontId="18" fillId="0" borderId="7" xfId="0" applyFont="1" applyBorder="1" applyAlignment="1" applyProtection="1">
      <alignment horizontal="justify" vertical="center" wrapText="1"/>
      <protection hidden="1"/>
    </xf>
    <xf numFmtId="0" fontId="18" fillId="0" borderId="1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8" fillId="0" borderId="15" xfId="1" applyFont="1" applyFill="1" applyBorder="1" applyAlignment="1" applyProtection="1">
      <alignment horizontal="center" vertical="center" wrapText="1"/>
      <protection hidden="1"/>
    </xf>
    <xf numFmtId="0" fontId="8" fillId="0" borderId="7" xfId="1" applyFont="1" applyFill="1" applyBorder="1" applyAlignment="1" applyProtection="1">
      <alignment horizontal="center" vertical="center" wrapText="1"/>
      <protection hidden="1"/>
    </xf>
    <xf numFmtId="0" fontId="11" fillId="0" borderId="21" xfId="0" applyFont="1" applyBorder="1" applyAlignment="1" applyProtection="1">
      <alignment horizontal="justify" vertical="center" wrapText="1"/>
      <protection hidden="1"/>
    </xf>
    <xf numFmtId="0" fontId="11" fillId="0" borderId="22" xfId="0" applyFont="1" applyBorder="1" applyAlignment="1" applyProtection="1">
      <alignment horizontal="justify" vertical="center" wrapText="1"/>
      <protection hidden="1"/>
    </xf>
    <xf numFmtId="0" fontId="11" fillId="0" borderId="23" xfId="0" applyFont="1" applyBorder="1" applyAlignment="1" applyProtection="1">
      <alignment horizontal="justify" vertical="center" wrapText="1"/>
      <protection hidden="1"/>
    </xf>
    <xf numFmtId="0" fontId="11" fillId="0" borderId="16" xfId="0" applyFont="1" applyBorder="1" applyAlignment="1" applyProtection="1">
      <alignment horizontal="justify" vertical="center" wrapText="1"/>
      <protection hidden="1"/>
    </xf>
    <xf numFmtId="0" fontId="11" fillId="0" borderId="17" xfId="0" applyFont="1" applyBorder="1" applyAlignment="1" applyProtection="1">
      <alignment horizontal="justify" vertical="center" wrapText="1"/>
      <protection hidden="1"/>
    </xf>
    <xf numFmtId="0" fontId="11" fillId="0" borderId="20" xfId="0" applyFont="1" applyBorder="1" applyAlignment="1" applyProtection="1">
      <alignment horizontal="justify" vertical="center" wrapText="1"/>
      <protection hidden="1"/>
    </xf>
    <xf numFmtId="0" fontId="13" fillId="0" borderId="15" xfId="0" applyFont="1" applyBorder="1" applyAlignment="1" applyProtection="1">
      <alignment horizontal="justify" vertical="center" wrapText="1"/>
      <protection hidden="1"/>
    </xf>
    <xf numFmtId="0" fontId="13" fillId="0" borderId="7" xfId="0" applyFont="1" applyBorder="1" applyAlignment="1" applyProtection="1">
      <alignment horizontal="justify" vertical="center" wrapText="1"/>
      <protection hidden="1"/>
    </xf>
    <xf numFmtId="0" fontId="13" fillId="0" borderId="15"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2" borderId="15"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0" borderId="15" xfId="0" applyFont="1" applyBorder="1" applyAlignment="1" applyProtection="1">
      <alignment horizontal="center" vertical="center" textRotation="90" wrapText="1"/>
      <protection hidden="1"/>
    </xf>
    <xf numFmtId="0" fontId="13" fillId="0" borderId="7" xfId="0" applyFont="1" applyBorder="1" applyAlignment="1" applyProtection="1">
      <alignment horizontal="center" vertical="center" textRotation="90" wrapText="1"/>
      <protection hidden="1"/>
    </xf>
    <xf numFmtId="0" fontId="13" fillId="0" borderId="12" xfId="0" applyFont="1" applyBorder="1" applyAlignment="1" applyProtection="1">
      <alignment horizontal="center" vertical="center" textRotation="90" wrapText="1"/>
      <protection hidden="1"/>
    </xf>
    <xf numFmtId="0" fontId="13" fillId="0" borderId="32" xfId="0" applyFont="1" applyBorder="1" applyAlignment="1" applyProtection="1">
      <alignment horizontal="center" vertical="center" textRotation="90" wrapText="1"/>
      <protection hidden="1"/>
    </xf>
    <xf numFmtId="0" fontId="13" fillId="2" borderId="12" xfId="0" applyFont="1" applyFill="1" applyBorder="1" applyAlignment="1" applyProtection="1">
      <alignment horizontal="center" vertical="center" wrapText="1"/>
      <protection hidden="1"/>
    </xf>
    <xf numFmtId="0" fontId="13" fillId="2" borderId="32" xfId="0" applyFont="1" applyFill="1" applyBorder="1" applyAlignment="1" applyProtection="1">
      <alignment horizontal="center" vertical="center" wrapText="1"/>
      <protection hidden="1"/>
    </xf>
    <xf numFmtId="0" fontId="13" fillId="0" borderId="12" xfId="0" applyFont="1" applyBorder="1" applyAlignment="1" applyProtection="1">
      <alignment horizontal="justify" vertical="center" wrapText="1"/>
      <protection hidden="1"/>
    </xf>
    <xf numFmtId="0" fontId="13" fillId="0" borderId="32" xfId="0" applyFont="1" applyBorder="1" applyAlignment="1" applyProtection="1">
      <alignment horizontal="justify" vertical="center" wrapText="1"/>
      <protection hidden="1"/>
    </xf>
    <xf numFmtId="0" fontId="13" fillId="0" borderId="12" xfId="0" applyFont="1" applyBorder="1" applyAlignment="1" applyProtection="1">
      <alignment horizontal="center" vertical="center" wrapText="1"/>
      <protection hidden="1"/>
    </xf>
    <xf numFmtId="0" fontId="13" fillId="0" borderId="32" xfId="0" applyFont="1" applyBorder="1" applyAlignment="1" applyProtection="1">
      <alignment horizontal="center" vertical="center" wrapText="1"/>
      <protection hidden="1"/>
    </xf>
    <xf numFmtId="0" fontId="18" fillId="0" borderId="12" xfId="0" applyFont="1" applyBorder="1" applyAlignment="1" applyProtection="1">
      <alignment horizontal="justify" vertical="center" wrapText="1"/>
      <protection hidden="1"/>
    </xf>
    <xf numFmtId="0" fontId="18" fillId="0" borderId="32" xfId="0" applyFont="1" applyBorder="1" applyAlignment="1" applyProtection="1">
      <alignment horizontal="justify" vertical="center" wrapText="1"/>
      <protection hidden="1"/>
    </xf>
    <xf numFmtId="0" fontId="9" fillId="10" borderId="1" xfId="0" applyFont="1" applyFill="1" applyBorder="1" applyAlignment="1" applyProtection="1">
      <alignment horizontal="center" vertical="center" wrapText="1"/>
      <protection hidden="1"/>
    </xf>
    <xf numFmtId="0" fontId="9" fillId="0" borderId="4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textRotation="90" wrapText="1"/>
      <protection hidden="1"/>
    </xf>
    <xf numFmtId="0" fontId="8" fillId="0" borderId="24" xfId="0" applyFont="1" applyBorder="1" applyAlignment="1" applyProtection="1">
      <alignment horizontal="justify" vertical="center" textRotation="90" wrapText="1"/>
      <protection hidden="1"/>
    </xf>
    <xf numFmtId="0" fontId="8" fillId="0" borderId="1" xfId="0" applyFont="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0" fontId="8" fillId="0" borderId="13" xfId="0" applyFont="1" applyBorder="1" applyAlignment="1" applyProtection="1">
      <alignment horizontal="justify" vertical="center" wrapText="1"/>
      <protection hidden="1"/>
    </xf>
    <xf numFmtId="0" fontId="10" fillId="0" borderId="13" xfId="1" applyFont="1" applyFill="1" applyBorder="1" applyAlignment="1" applyProtection="1">
      <alignment horizontal="justify" vertical="center" wrapText="1"/>
      <protection hidden="1"/>
    </xf>
    <xf numFmtId="0" fontId="10" fillId="0" borderId="1" xfId="1" applyFont="1" applyFill="1" applyBorder="1" applyAlignment="1" applyProtection="1">
      <alignment horizontal="justify" vertical="center" wrapText="1"/>
      <protection hidden="1"/>
    </xf>
    <xf numFmtId="0" fontId="8" fillId="0" borderId="13" xfId="1" applyFont="1" applyFill="1" applyBorder="1" applyAlignment="1" applyProtection="1">
      <alignment horizontal="justify" vertical="center" wrapText="1"/>
      <protection hidden="1"/>
    </xf>
    <xf numFmtId="0" fontId="8" fillId="0" borderId="1" xfId="1" applyFont="1" applyFill="1" applyBorder="1" applyAlignment="1" applyProtection="1">
      <alignment horizontal="justify" vertical="center" wrapText="1"/>
      <protection hidden="1"/>
    </xf>
    <xf numFmtId="0" fontId="8" fillId="0" borderId="13"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wrapText="1"/>
      <protection hidden="1"/>
    </xf>
    <xf numFmtId="0" fontId="8" fillId="0" borderId="13" xfId="0" applyFont="1" applyBorder="1" applyAlignment="1" applyProtection="1">
      <alignment horizontal="center" vertical="center" wrapText="1"/>
      <protection hidden="1"/>
    </xf>
    <xf numFmtId="0" fontId="9" fillId="6" borderId="12" xfId="0" applyFont="1" applyFill="1" applyBorder="1" applyAlignment="1" applyProtection="1">
      <alignment horizontal="center" vertical="center" wrapText="1"/>
      <protection hidden="1"/>
    </xf>
    <xf numFmtId="0" fontId="9" fillId="6" borderId="24" xfId="0" applyFont="1" applyFill="1" applyBorder="1" applyAlignment="1" applyProtection="1">
      <alignment horizontal="center" vertical="center" wrapText="1"/>
      <protection hidden="1"/>
    </xf>
    <xf numFmtId="0" fontId="18" fillId="0" borderId="24" xfId="0" applyFont="1" applyBorder="1" applyAlignment="1" applyProtection="1">
      <alignment horizontal="justify" vertical="center" wrapText="1"/>
      <protection hidden="1"/>
    </xf>
    <xf numFmtId="0" fontId="17" fillId="0" borderId="12" xfId="0" applyFont="1" applyBorder="1" applyAlignment="1" applyProtection="1">
      <alignment horizontal="justify" vertical="center" wrapText="1"/>
      <protection hidden="1"/>
    </xf>
    <xf numFmtId="0" fontId="17" fillId="0" borderId="32" xfId="0" applyFont="1" applyBorder="1" applyAlignment="1" applyProtection="1">
      <alignment horizontal="justify" vertical="center" wrapText="1"/>
      <protection hidden="1"/>
    </xf>
    <xf numFmtId="0" fontId="17" fillId="0" borderId="7" xfId="0" applyFont="1" applyBorder="1" applyAlignment="1" applyProtection="1">
      <alignment horizontal="justify" vertical="center" wrapText="1"/>
      <protection hidden="1"/>
    </xf>
    <xf numFmtId="0" fontId="17" fillId="0" borderId="15" xfId="0" applyFont="1" applyBorder="1" applyAlignment="1" applyProtection="1">
      <alignment horizontal="justify" vertical="center" wrapText="1"/>
      <protection hidden="1"/>
    </xf>
    <xf numFmtId="166" fontId="8" fillId="0" borderId="12" xfId="0" applyNumberFormat="1" applyFont="1" applyBorder="1" applyAlignment="1" applyProtection="1">
      <alignment horizontal="justify" vertical="center" wrapText="1"/>
      <protection hidden="1"/>
    </xf>
    <xf numFmtId="166" fontId="8" fillId="0" borderId="24" xfId="0" applyNumberFormat="1" applyFont="1" applyBorder="1" applyAlignment="1" applyProtection="1">
      <alignment horizontal="justify" vertical="center" wrapText="1"/>
      <protection hidden="1"/>
    </xf>
    <xf numFmtId="0" fontId="9" fillId="3" borderId="15" xfId="0" applyFont="1" applyFill="1" applyBorder="1" applyAlignment="1" applyProtection="1">
      <alignment horizontal="center" vertical="center" wrapText="1"/>
      <protection hidden="1"/>
    </xf>
    <xf numFmtId="0" fontId="9" fillId="3" borderId="32"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justify" vertical="center" wrapText="1"/>
      <protection hidden="1"/>
    </xf>
    <xf numFmtId="0" fontId="8" fillId="2" borderId="24" xfId="0" applyFont="1" applyFill="1" applyBorder="1" applyAlignment="1" applyProtection="1">
      <alignment horizontal="justify" vertical="center" wrapText="1"/>
      <protection hidden="1"/>
    </xf>
    <xf numFmtId="166" fontId="11" fillId="0" borderId="12" xfId="0" applyNumberFormat="1" applyFont="1" applyBorder="1" applyAlignment="1" applyProtection="1">
      <alignment horizontal="justify" vertical="center" wrapText="1"/>
      <protection hidden="1"/>
    </xf>
    <xf numFmtId="0" fontId="9" fillId="4" borderId="15" xfId="0" applyFont="1" applyFill="1" applyBorder="1" applyAlignment="1" applyProtection="1">
      <alignment horizontal="center" vertical="center" wrapText="1"/>
      <protection hidden="1"/>
    </xf>
    <xf numFmtId="0" fontId="9" fillId="4" borderId="24"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0" fontId="8" fillId="4" borderId="15" xfId="1" applyFont="1" applyFill="1" applyBorder="1" applyAlignment="1" applyProtection="1">
      <alignment horizontal="justify" vertical="center" wrapText="1"/>
      <protection hidden="1"/>
    </xf>
    <xf numFmtId="0" fontId="8" fillId="4" borderId="24" xfId="1" applyFont="1" applyFill="1" applyBorder="1" applyAlignment="1" applyProtection="1">
      <alignment horizontal="justify" vertical="center" wrapText="1"/>
      <protection hidden="1"/>
    </xf>
    <xf numFmtId="0" fontId="10" fillId="4" borderId="15" xfId="1" applyFont="1" applyFill="1" applyBorder="1" applyAlignment="1" applyProtection="1">
      <alignment horizontal="justify" vertical="center" wrapText="1"/>
      <protection hidden="1"/>
    </xf>
    <xf numFmtId="0" fontId="10" fillId="4" borderId="24" xfId="1" applyFont="1" applyFill="1" applyBorder="1" applyAlignment="1" applyProtection="1">
      <alignment horizontal="justify" vertical="center" wrapText="1"/>
      <protection hidden="1"/>
    </xf>
    <xf numFmtId="0" fontId="8" fillId="4" borderId="15" xfId="0" applyFont="1" applyFill="1" applyBorder="1" applyAlignment="1" applyProtection="1">
      <alignment horizontal="justify" vertical="center" wrapText="1"/>
      <protection hidden="1"/>
    </xf>
    <xf numFmtId="0" fontId="8" fillId="4" borderId="24" xfId="0" applyFont="1" applyFill="1" applyBorder="1" applyAlignment="1" applyProtection="1">
      <alignment horizontal="justify" vertical="center" wrapText="1"/>
      <protection hidden="1"/>
    </xf>
    <xf numFmtId="0" fontId="8" fillId="4" borderId="15" xfId="0" applyFont="1" applyFill="1" applyBorder="1" applyAlignment="1" applyProtection="1">
      <alignment horizontal="center" vertical="center" textRotation="90" wrapText="1"/>
      <protection hidden="1"/>
    </xf>
    <xf numFmtId="0" fontId="8" fillId="4" borderId="24" xfId="0" applyFont="1" applyFill="1" applyBorder="1" applyAlignment="1" applyProtection="1">
      <alignment horizontal="center" vertical="center" textRotation="90" wrapText="1"/>
      <protection hidden="1"/>
    </xf>
    <xf numFmtId="0" fontId="9" fillId="6" borderId="15" xfId="0" applyFont="1" applyFill="1" applyBorder="1" applyAlignment="1" applyProtection="1">
      <alignment horizontal="center" vertical="center" wrapText="1"/>
      <protection hidden="1"/>
    </xf>
    <xf numFmtId="0" fontId="9" fillId="6" borderId="32" xfId="0" applyFont="1" applyFill="1" applyBorder="1" applyAlignment="1" applyProtection="1">
      <alignment horizontal="center" vertical="center" wrapText="1"/>
      <protection hidden="1"/>
    </xf>
    <xf numFmtId="0" fontId="9" fillId="6" borderId="7" xfId="0" applyFont="1" applyFill="1" applyBorder="1" applyAlignment="1" applyProtection="1">
      <alignment horizontal="center" vertical="center" wrapText="1"/>
      <protection hidden="1"/>
    </xf>
    <xf numFmtId="0" fontId="8" fillId="0" borderId="12" xfId="1" applyFont="1" applyFill="1" applyBorder="1" applyAlignment="1" applyProtection="1">
      <alignment horizontal="center" vertical="center" wrapText="1"/>
      <protection hidden="1"/>
    </xf>
    <xf numFmtId="0" fontId="8" fillId="0" borderId="24" xfId="1" applyFont="1" applyFill="1" applyBorder="1" applyAlignment="1" applyProtection="1">
      <alignment horizontal="center" vertical="center" wrapText="1"/>
      <protection hidden="1"/>
    </xf>
    <xf numFmtId="0" fontId="10" fillId="0" borderId="12" xfId="1" applyFont="1" applyFill="1" applyBorder="1" applyAlignment="1" applyProtection="1">
      <alignment horizontal="center" vertical="center" wrapText="1"/>
      <protection hidden="1"/>
    </xf>
    <xf numFmtId="0" fontId="10" fillId="0" borderId="24" xfId="1" applyFont="1" applyFill="1" applyBorder="1" applyAlignment="1" applyProtection="1">
      <alignment horizontal="center" vertical="center" wrapText="1"/>
      <protection hidden="1"/>
    </xf>
    <xf numFmtId="0" fontId="13" fillId="0" borderId="1" xfId="0" applyFont="1" applyBorder="1" applyAlignment="1" applyProtection="1">
      <alignment horizontal="justify" vertical="center" wrapText="1"/>
      <protection hidden="1"/>
    </xf>
    <xf numFmtId="0" fontId="13" fillId="0" borderId="18" xfId="0" applyFont="1" applyBorder="1" applyAlignment="1" applyProtection="1">
      <alignment horizontal="justify" vertical="center" wrapText="1"/>
      <protection hidden="1"/>
    </xf>
    <xf numFmtId="0" fontId="11" fillId="0" borderId="15" xfId="0" applyFont="1" applyBorder="1" applyAlignment="1" applyProtection="1">
      <alignment horizontal="justify" vertical="center" wrapText="1"/>
      <protection hidden="1"/>
    </xf>
    <xf numFmtId="0" fontId="11" fillId="0" borderId="7" xfId="0" applyFont="1" applyBorder="1" applyAlignment="1" applyProtection="1">
      <alignment horizontal="justify" vertical="center" wrapText="1"/>
      <protection hidden="1"/>
    </xf>
    <xf numFmtId="0" fontId="8" fillId="0" borderId="16" xfId="0" applyFont="1" applyBorder="1" applyAlignment="1" applyProtection="1">
      <alignment horizontal="justify" vertical="center" wrapText="1"/>
      <protection hidden="1"/>
    </xf>
    <xf numFmtId="0" fontId="8" fillId="0" borderId="17" xfId="0" applyFont="1" applyBorder="1" applyAlignment="1" applyProtection="1">
      <alignment horizontal="justify" vertical="center" wrapText="1"/>
      <protection hidden="1"/>
    </xf>
    <xf numFmtId="0" fontId="8" fillId="0" borderId="21" xfId="0" applyFont="1" applyBorder="1" applyAlignment="1" applyProtection="1">
      <alignment horizontal="justify" vertical="center" wrapText="1"/>
      <protection hidden="1"/>
    </xf>
    <xf numFmtId="0" fontId="8" fillId="0" borderId="22" xfId="0" applyFont="1" applyBorder="1" applyAlignment="1" applyProtection="1">
      <alignment horizontal="justify" vertical="center" wrapText="1"/>
      <protection hidden="1"/>
    </xf>
    <xf numFmtId="0" fontId="14" fillId="10" borderId="15" xfId="0" applyFont="1" applyFill="1" applyBorder="1" applyAlignment="1" applyProtection="1">
      <alignment horizontal="center" vertical="center" wrapText="1"/>
      <protection hidden="1"/>
    </xf>
    <xf numFmtId="0" fontId="14" fillId="10" borderId="7"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justify" vertical="center" wrapText="1"/>
      <protection hidden="1"/>
    </xf>
    <xf numFmtId="0" fontId="13" fillId="2" borderId="7" xfId="0" applyFont="1" applyFill="1" applyBorder="1" applyAlignment="1" applyProtection="1">
      <alignment horizontal="justify" vertical="center" wrapText="1"/>
      <protection hidden="1"/>
    </xf>
    <xf numFmtId="0" fontId="16" fillId="0" borderId="32" xfId="0" applyFont="1" applyBorder="1" applyAlignment="1" applyProtection="1">
      <alignment horizontal="justify" vertical="center" wrapText="1"/>
      <protection hidden="1"/>
    </xf>
    <xf numFmtId="0" fontId="16" fillId="0" borderId="7" xfId="0" applyFont="1" applyBorder="1" applyAlignment="1" applyProtection="1">
      <alignment horizontal="justify" vertical="center" wrapText="1"/>
      <protection hidden="1"/>
    </xf>
    <xf numFmtId="0" fontId="9" fillId="10" borderId="15" xfId="0" applyFont="1" applyFill="1" applyBorder="1" applyAlignment="1" applyProtection="1">
      <alignment horizontal="center" vertical="center" wrapText="1"/>
      <protection hidden="1"/>
    </xf>
    <xf numFmtId="0" fontId="9" fillId="10" borderId="7" xfId="0" applyFont="1" applyFill="1" applyBorder="1" applyAlignment="1" applyProtection="1">
      <alignment horizontal="center" vertical="center" wrapText="1"/>
      <protection hidden="1"/>
    </xf>
    <xf numFmtId="0" fontId="4" fillId="8" borderId="12"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11" fillId="4" borderId="13" xfId="0" applyFont="1" applyFill="1" applyBorder="1" applyAlignment="1" applyProtection="1">
      <alignment horizontal="justify" vertical="center" wrapText="1"/>
      <protection hidden="1"/>
    </xf>
    <xf numFmtId="0" fontId="11" fillId="4" borderId="1" xfId="0" applyFont="1" applyFill="1" applyBorder="1" applyAlignment="1" applyProtection="1">
      <alignment horizontal="justify" vertical="center" wrapText="1"/>
      <protection hidden="1"/>
    </xf>
    <xf numFmtId="0" fontId="11" fillId="4" borderId="18" xfId="0" applyFont="1" applyFill="1" applyBorder="1" applyAlignment="1" applyProtection="1">
      <alignment horizontal="justify" vertical="center" wrapText="1"/>
      <protection hidden="1"/>
    </xf>
    <xf numFmtId="0" fontId="14" fillId="10" borderId="1" xfId="0" applyFont="1" applyFill="1" applyBorder="1" applyAlignment="1" applyProtection="1">
      <alignment horizontal="center" vertical="center" wrapText="1"/>
      <protection hidden="1"/>
    </xf>
  </cellXfs>
  <cellStyles count="6">
    <cellStyle name="Hipervínculo" xfId="1" builtinId="8"/>
    <cellStyle name="Millares" xfId="5" builtinId="3"/>
    <cellStyle name="Normal" xfId="0" builtinId="0"/>
    <cellStyle name="Normal 2" xfId="2"/>
    <cellStyle name="Porcentaje" xfId="3" builtinId="5"/>
    <cellStyle name="Porcentual 2" xfId="4"/>
  </cellStyles>
  <dxfs count="0"/>
  <tableStyles count="0" defaultTableStyle="TableStyleMedium2" defaultPivotStyle="PivotStyleLight16"/>
  <colors>
    <mruColors>
      <color rgb="FF41D9ED"/>
      <color rgb="FFFD5A27"/>
      <color rgb="FF20E820"/>
      <color rgb="FF55CB55"/>
      <color rgb="FFFFCC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1000124</xdr:colOff>
      <xdr:row>0</xdr:row>
      <xdr:rowOff>64322</xdr:rowOff>
    </xdr:from>
    <xdr:to>
      <xdr:col>2</xdr:col>
      <xdr:colOff>157055</xdr:colOff>
      <xdr:row>2</xdr:row>
      <xdr:rowOff>8417</xdr:rowOff>
    </xdr:to>
    <xdr:pic>
      <xdr:nvPicPr>
        <xdr:cNvPr id="8" name="Imagen 7">
          <a:extLst>
            <a:ext uri="{FF2B5EF4-FFF2-40B4-BE49-F238E27FC236}">
              <a16:creationId xmlns:a16="http://schemas.microsoft.com/office/drawing/2014/main" xmlns="" id="{F197B3CC-80C7-47B8-8E81-368BABFC7648}"/>
            </a:ext>
          </a:extLst>
        </xdr:cNvPr>
        <xdr:cNvPicPr>
          <a:picLocks noChangeAspect="1"/>
        </xdr:cNvPicPr>
      </xdr:nvPicPr>
      <xdr:blipFill>
        <a:blip xmlns:r="http://schemas.openxmlformats.org/officeDocument/2006/relationships" r:embed="rId1"/>
        <a:stretch>
          <a:fillRect/>
        </a:stretch>
      </xdr:blipFill>
      <xdr:spPr>
        <a:xfrm>
          <a:off x="1000124" y="64322"/>
          <a:ext cx="3825875" cy="928345"/>
        </a:xfrm>
        <a:prstGeom prst="rect">
          <a:avLst/>
        </a:prstGeom>
      </xdr:spPr>
    </xdr:pic>
    <xdr:clientData/>
  </xdr:twoCellAnchor>
  <xdr:twoCellAnchor>
    <xdr:from>
      <xdr:col>47</xdr:col>
      <xdr:colOff>825499</xdr:colOff>
      <xdr:row>0</xdr:row>
      <xdr:rowOff>47626</xdr:rowOff>
    </xdr:from>
    <xdr:to>
      <xdr:col>49</xdr:col>
      <xdr:colOff>635000</xdr:colOff>
      <xdr:row>1</xdr:row>
      <xdr:rowOff>419204</xdr:rowOff>
    </xdr:to>
    <xdr:pic>
      <xdr:nvPicPr>
        <xdr:cNvPr id="9" name="Picture 2" descr="Ministerio de Salud y ProtecciÃ³n Social - RepÃºblica de Colombia">
          <a:extLst>
            <a:ext uri="{FF2B5EF4-FFF2-40B4-BE49-F238E27FC236}">
              <a16:creationId xmlns:a16="http://schemas.microsoft.com/office/drawing/2014/main" xmlns="" id="{2630B660-AA6B-4EA8-B2C3-6C86EF025A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29499" y="47626"/>
          <a:ext cx="3460751" cy="86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PE/GPE%20-%20FICHA%20DE%20RIESGOS%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DE/Ficha_Integral_del_Riesgo_u_Oportunidad%20D.E.%20%20%20%20%20%20%2019-08-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MYM/V.3%20MYM%20DEF.%20RIESGOS%2018-0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TH/GTH%20-%20FICHA%20RIESGOS%2020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AJ/AJ%20-%20FICHA%20RIESGOS%20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ohat/Desktop/OFICINA%20-%202020/REVISIONES%20TECNICAS/REVISAR%20NUEVO/AJ/RIESGO%20NUEVO%20NOV-17-2020/ENVIO%20A%20COMITE/MATRIZ%20FICHA%20INTEGRAL%20DEL%20RIESGO.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hat/Desktop/OFICINA%20-%202020/RIESGOS%20DE%20GESTION/RIESGOS%20DE%20GESTION%202020/MESAS%20DE%20TRABAJO/RIESGOS%202020%20PROCESOS/GD/GD%20-%20FICHA%20DE%20RIESGOS%2020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ohat/Downloads/Ficha_Integral_del_Riesgo_u_Oportunidad%20por%20procesos%20TI%20Obs.%20CarlosC%20Obs%20DZ.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Priorización escenarios "/>
      <sheetName val="Contexto Proceso"/>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B2" t="str">
            <v>Riesgo de Corrupción</v>
          </cell>
          <cell r="C2" t="str">
            <v>Direccionamiento Estrategico</v>
          </cell>
          <cell r="D2" t="str">
            <v>Decisiones ajustadas a intereses propios o de terceros</v>
          </cell>
          <cell r="E2" t="str">
            <v xml:space="preserve">[Eficacia] Inadecuado suministro/entrega de Productos y/o servicios </v>
          </cell>
          <cell r="F2" t="str">
            <v xml:space="preserve">[Eficacia] Inadecuado suministro/entrega de Productos y/o servicios </v>
          </cell>
          <cell r="G2" t="str">
            <v>Modificación o eliminación no autorizada de información</v>
          </cell>
          <cell r="H2" t="str">
            <v>Preservación de activos</v>
          </cell>
          <cell r="I2" t="str">
            <v>al</v>
          </cell>
          <cell r="J2" t="str">
            <v>Cumplimiento</v>
          </cell>
          <cell r="K2" t="str">
            <v>Financieros</v>
          </cell>
          <cell r="L2" t="str">
            <v>Sociales</v>
          </cell>
          <cell r="U2" t="str">
            <v>Sí</v>
          </cell>
          <cell r="V2" t="str">
            <v>X</v>
          </cell>
          <cell r="Y2" t="str">
            <v>Fortalecer y optimizar la gestión de cobro de los créditos a favor de la Nación, producto de las entidades liquidadas del sector salud o aquellas entidades fusionadas, transformadas y/o que por su naturaleza y conveniencia nacional le sean asignadas por el Gobierno Nacional, mediante la generación de herramientas, instrumentos, lineamientos, políticas con el fin de dar una respuesta oportuna y eficiente a las responsabilidades asignadas.</v>
          </cell>
          <cell r="AB2">
            <v>0</v>
          </cell>
          <cell r="AD2" t="str">
            <v>Reliquidación de pensiones</v>
          </cell>
          <cell r="AE2" t="str">
            <v>Todos los procesos en el Sistema Integrado de Gestión</v>
          </cell>
          <cell r="AF2" t="str">
            <v xml:space="preserve"> Falta de actualización del programa Safix de nomina que permita la automatización del proceso.</v>
          </cell>
          <cell r="AG2" t="str">
            <v>Emergencia Sanitaria COVID 19</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cell r="AV2" t="str">
            <v>Archivador</v>
          </cell>
        </row>
        <row r="3">
          <cell r="B3" t="str">
            <v>Riesgo Estratégico</v>
          </cell>
          <cell r="C3" t="str">
            <v>Gestion de Servicios de Salud</v>
          </cell>
          <cell r="D3" t="str">
            <v>Desvío de recursos físicos o económicos</v>
          </cell>
          <cell r="E3" t="str">
            <v>[Eficacia] Incumplimiento de los objetivos establecidos</v>
          </cell>
          <cell r="F3" t="str">
            <v>[Eficacia] Incumplimiento de los objetivos establecidos</v>
          </cell>
          <cell r="G3" t="str">
            <v>Interrupción en la prestación del servicio</v>
          </cell>
          <cell r="H3" t="str">
            <v>Decisiones acertadas</v>
          </cell>
          <cell r="I3" t="str">
            <v>ante</v>
          </cell>
          <cell r="J3" t="str">
            <v>Imagen</v>
          </cell>
          <cell r="K3" t="str">
            <v>Personal</v>
          </cell>
          <cell r="L3" t="str">
            <v>Políticos</v>
          </cell>
          <cell r="U3" t="str">
            <v>No</v>
          </cell>
          <cell r="Y3" t="str">
            <v>Mejorar la capacidad institucional para atender la Defensa Judicial, de las entidades liquidadas del sector salud o aquellas entidades fusionadas, transformadas y/o que por su naturaleza y conveniencia nacional le sean asignadas por el Gobierno Nacional, a través de criterios unificados y la optimización de los recursos con el fin de garantizar una gestión más eficiente en la Defensa Judicial de las entidades asignadas.</v>
          </cell>
          <cell r="AB3">
            <v>0</v>
          </cell>
          <cell r="AD3" t="str">
            <v>Reconocimiento y pago de mesada heredero (Pago mesadas no cobradas)</v>
          </cell>
          <cell r="AE3" t="str">
            <v>Procesos estratégicos en el Sistema Integrado de Gestión</v>
          </cell>
          <cell r="AF3" t="str">
            <v>Falta de capacitación al funcionario de Atención al ciudadano que atienda las quejas, inquietudes,  las solicitudes del proceso y  que realice un filtro con el fin de resolver las mismas y solo lleguen al proceso aquellas que requieran estudio juridico o soporte documental.</v>
          </cell>
          <cell r="AG3" t="str">
            <v>La imposición de sanciones por autoridades judiciales o entes de control por dar respuesta erronea o inconsistente, por demora o a falta de respuesta del proceso o demas dependencias de la Entidad a las solicitudes realizadas.</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cell r="AV3" t="str">
            <v>Carpeta física</v>
          </cell>
        </row>
        <row r="4">
          <cell r="B4" t="str">
            <v xml:space="preserve">Riesgo de Gestión </v>
          </cell>
          <cell r="C4" t="str">
            <v>Gestion de Prestaciones Economicas</v>
          </cell>
          <cell r="D4" t="str">
            <v>Exceso de las facultades otorgadas</v>
          </cell>
          <cell r="E4" t="str">
            <v>[Eficacia] Inadecuada planificación</v>
          </cell>
          <cell r="F4" t="str">
            <v>[Eficacia] Inadecuada planificación</v>
          </cell>
          <cell r="G4" t="str">
            <v>Revelación no autorizada de Información</v>
          </cell>
          <cell r="H4" t="str">
            <v>Cumplimiento de compromisos</v>
          </cell>
          <cell r="I4" t="str">
            <v>con</v>
          </cell>
          <cell r="J4" t="str">
            <v>Tecnología</v>
          </cell>
          <cell r="K4" t="str">
            <v>Procesos</v>
          </cell>
          <cell r="L4" t="str">
            <v>Personas</v>
          </cell>
          <cell r="Y4" t="str">
            <v>Garantizar prestación de servicios de salud como EPS adaptada y de régimen especial, a los pensionados y beneficiarios de las extintas Ferrocarriles de Colombia y Puertos de Colombia, mediante mecanismos de comunicación, promoción, interacción y socialización para generar valor público.</v>
          </cell>
          <cell r="AB4">
            <v>0</v>
          </cell>
          <cell r="AD4" t="str">
            <v>Reconocimiento bonos pensionales</v>
          </cell>
          <cell r="AE4" t="str">
            <v>Procesos misionales y estratégicos misionales en el Sistema Integrado de Gestión</v>
          </cell>
          <cell r="AF4" t="str">
            <v>Demoras en los trámites ocasionada por la falta de respuesta o respuesta extemporanea de las otras dependencias de la Entidad.</v>
          </cell>
          <cell r="AG4">
            <v>0</v>
          </cell>
          <cell r="AN4" t="str">
            <v>No existe</v>
          </cell>
          <cell r="AP4" t="str">
            <v>No se ejecuta</v>
          </cell>
          <cell r="AV4" t="str">
            <v>Disco Duro</v>
          </cell>
        </row>
        <row r="5">
          <cell r="B5" t="str">
            <v>Riesgo de Seguridad Digital</v>
          </cell>
          <cell r="C5" t="str">
            <v>Atencion al Ciudadano</v>
          </cell>
          <cell r="D5" t="str">
            <v>Realización de cobros indebidos</v>
          </cell>
          <cell r="E5" t="str">
            <v>[Eficacia] Inadecuada implementación de políticas, normas, estándares, planes y/o programas</v>
          </cell>
          <cell r="F5" t="str">
            <v>[Eficacia] Inadecuada implementación de políticas, normas, estándares, planes y/o programas</v>
          </cell>
          <cell r="G5" t="str">
            <v>Pérdida de integridad de la información</v>
          </cell>
          <cell r="H5" t="str">
            <v>Cumplimiento legal</v>
          </cell>
          <cell r="I5" t="str">
            <v>de</v>
          </cell>
          <cell r="J5" t="str">
            <v>Estratégico</v>
          </cell>
          <cell r="K5" t="str">
            <v>Tecnología</v>
          </cell>
          <cell r="L5" t="str">
            <v>Económicos</v>
          </cell>
          <cell r="Y5" t="str">
            <v xml:space="preserve">Atender y reconocer de manera oportuna las prestaciones económicas y ordenar el respectivo pago a los extrabajadores, pensionados y beneficiarios de las liquidadas empresas a su cargo con el propósito de incrementar la estabilidad, seguridad y confianza de nuestros usuarios en la Administradora de prestaciones sociales y Fondo de Pensiones. </v>
          </cell>
          <cell r="AB5">
            <v>0</v>
          </cell>
          <cell r="AD5" t="str">
            <v>Reconocimiento y pago de sustitución pensional de Ferrocarriles Nacionales de Colombia o Alcalis</v>
          </cell>
          <cell r="AE5" t="str">
            <v>Procesos misionales en el Sistema Integrado de Gestión</v>
          </cell>
          <cell r="AF5">
            <v>0</v>
          </cell>
          <cell r="AG5">
            <v>0</v>
          </cell>
          <cell r="AV5" t="str">
            <v>En la Nube</v>
          </cell>
        </row>
        <row r="6">
          <cell r="B6" t="str">
            <v>Oportunidad</v>
          </cell>
          <cell r="C6" t="str">
            <v>Giestion Bienes Transferidos</v>
          </cell>
          <cell r="D6" t="str">
            <v>Tráfico de influencias</v>
          </cell>
          <cell r="E6" t="str">
            <v xml:space="preserve">[Eficiencia] Inoportuna atención de necesidades o requerimientos </v>
          </cell>
          <cell r="F6" t="str">
            <v xml:space="preserve">[Eficiencia] Inoportuna atención de necesidades o requerimientos </v>
          </cell>
          <cell r="G6" t="str">
            <v>Pérdida de Confidencialidad de la Información</v>
          </cell>
          <cell r="H6" t="str">
            <v>Exactitud</v>
          </cell>
          <cell r="I6" t="str">
            <v>durante</v>
          </cell>
          <cell r="J6" t="str">
            <v>Financiero</v>
          </cell>
          <cell r="K6" t="str">
            <v>Estratégicos</v>
          </cell>
          <cell r="L6" t="str">
            <v>Tecnológicos</v>
          </cell>
          <cell r="AB6">
            <v>0</v>
          </cell>
          <cell r="AD6" t="str">
            <v>Reconocimiento y pago de pensión sanción o pensión proporcional(pensión de vejez o jubilación) de las empresas Ferrocarriles Nacionales de colombia o Alcalis</v>
          </cell>
          <cell r="AE6" t="str">
            <v>Procesos de apoyo en el Sistema Integrado de Gestión</v>
          </cell>
          <cell r="AF6">
            <v>0</v>
          </cell>
          <cell r="AG6">
            <v>0</v>
          </cell>
          <cell r="AV6" t="str">
            <v>Medio Extraíble</v>
          </cell>
        </row>
        <row r="7">
          <cell r="C7" t="str">
            <v>Gestion de Servicios Administrativos</v>
          </cell>
          <cell r="D7" t="str">
            <v>Uso indebido de información privilegiada</v>
          </cell>
          <cell r="E7" t="str">
            <v>[Eficiencia] Inadecuada asignación y/o ejecución de los recursos</v>
          </cell>
          <cell r="F7" t="str">
            <v>[Eficiencia] Inadecuada asignación y/o ejecución de los recursos</v>
          </cell>
          <cell r="G7" t="str">
            <v>Indisponibilidad de la Información</v>
          </cell>
          <cell r="I7" t="str">
            <v>en</v>
          </cell>
          <cell r="J7" t="str">
            <v>Operativo</v>
          </cell>
          <cell r="K7" t="str">
            <v>Comunicación interna</v>
          </cell>
          <cell r="L7" t="str">
            <v>Medioambientales</v>
          </cell>
          <cell r="AB7">
            <v>0</v>
          </cell>
          <cell r="AD7" t="str">
            <v>Reconocimiento de auxilio funerario de Pensionados de la empresas Ferrocarriles Nacionales de Colombia o Alcalis</v>
          </cell>
          <cell r="AE7" t="str">
            <v>Procesos de evaluación en el Sistema Integrado de Gestión</v>
          </cell>
          <cell r="AF7">
            <v>0</v>
          </cell>
          <cell r="AG7">
            <v>0</v>
          </cell>
          <cell r="AV7" t="str">
            <v>SAN</v>
          </cell>
        </row>
        <row r="8">
          <cell r="C8" t="str">
            <v>Gestion Talento Humano</v>
          </cell>
          <cell r="E8" t="str">
            <v xml:space="preserve">[Eficiencia] Inadecuado seguimiento a la asignación y/o ejecución de los recursos </v>
          </cell>
          <cell r="F8" t="str">
            <v xml:space="preserve">[Eficiencia] Inadecuado seguimiento a la asignación y/o ejecución de los recursos </v>
          </cell>
          <cell r="G8" t="str">
            <v>Daño o pérdida de activos de Información</v>
          </cell>
          <cell r="I8" t="str">
            <v>hacia</v>
          </cell>
          <cell r="K8" t="str">
            <v>Infraestructura</v>
          </cell>
          <cell r="AB8">
            <v>0</v>
          </cell>
          <cell r="AD8" t="str">
            <v>Certificado de pensión</v>
          </cell>
          <cell r="AE8" t="str">
            <v>Ningún otro proceso en el Sistema Integrado de Gestión</v>
          </cell>
          <cell r="AF8">
            <v>0</v>
          </cell>
          <cell r="AG8">
            <v>0</v>
          </cell>
          <cell r="AV8" t="str">
            <v>No Aplica</v>
          </cell>
        </row>
        <row r="9">
          <cell r="C9" t="str">
            <v>Gestion Recursos Financieros</v>
          </cell>
          <cell r="E9" t="str">
            <v>[Eficiencia] Inoportuno seguimiento a la gestión</v>
          </cell>
          <cell r="F9" t="str">
            <v>[Eficiencia] Inoportuno seguimiento a la gestión</v>
          </cell>
          <cell r="I9" t="str">
            <v>para</v>
          </cell>
          <cell r="AB9">
            <v>0</v>
          </cell>
          <cell r="AD9" t="str">
            <v>Certificación de tiempo de servicios para pensión o bono pensional</v>
          </cell>
          <cell r="AF9">
            <v>0</v>
          </cell>
          <cell r="AG9">
            <v>0</v>
          </cell>
        </row>
        <row r="10">
          <cell r="C10" t="str">
            <v>Gestion Cobro</v>
          </cell>
          <cell r="E10" t="str">
            <v xml:space="preserve">[Eficiencia] Inadecuado seguimiento a la gestión </v>
          </cell>
          <cell r="F10" t="str">
            <v xml:space="preserve">[Eficiencia] Inadecuado seguimiento a la gestión </v>
          </cell>
          <cell r="I10" t="str">
            <v>sobre</v>
          </cell>
          <cell r="AB10">
            <v>0</v>
          </cell>
          <cell r="AD10" t="str">
            <v>Certificado de afiliación al servicio de salud del fondo de pasivo social de FCN</v>
          </cell>
          <cell r="AF10">
            <v>0</v>
          </cell>
          <cell r="AG10">
            <v>0</v>
          </cell>
        </row>
        <row r="11">
          <cell r="C11" t="str">
            <v>Asistencia Juridica</v>
          </cell>
          <cell r="E11" t="str">
            <v>[Efectividad] Incumplimiento en la entrega de los resultados e impacto previstos</v>
          </cell>
          <cell r="F11" t="str">
            <v>[Efectividad] Incumplimiento en la entrega de los resultados e impacto previstos</v>
          </cell>
          <cell r="AB11">
            <v>0</v>
          </cell>
          <cell r="AD11" t="str">
            <v>Boletín de pago de pensionados</v>
          </cell>
          <cell r="AF11">
            <v>0</v>
          </cell>
          <cell r="AG11">
            <v>0</v>
          </cell>
        </row>
        <row r="12">
          <cell r="C12" t="str">
            <v>Gestion Documental</v>
          </cell>
          <cell r="E12" t="str">
            <v>Daño de activos</v>
          </cell>
          <cell r="F12" t="str">
            <v>Daño de activos</v>
          </cell>
          <cell r="AD12" t="str">
            <v>--- Todos los Trámites</v>
          </cell>
        </row>
        <row r="13">
          <cell r="C13" t="str">
            <v>Gestion TICS</v>
          </cell>
          <cell r="E13" t="str">
            <v>Decisiones erróneas</v>
          </cell>
          <cell r="F13" t="str">
            <v>Decisiones erróneas</v>
          </cell>
          <cell r="AD13" t="str">
            <v>--- Todos los Procedimientos Administrativos</v>
          </cell>
        </row>
        <row r="14">
          <cell r="C14" t="str">
            <v>Seguimiento y Evaluacion Independiente</v>
          </cell>
          <cell r="E14" t="str">
            <v>Incumplimiento de compromisos</v>
          </cell>
          <cell r="F14" t="str">
            <v>Incumplimiento de compromisos</v>
          </cell>
          <cell r="AD14" t="str">
            <v>--- Todos los Trámites y Procedimientos Administrativos</v>
          </cell>
        </row>
        <row r="15">
          <cell r="C15" t="str">
            <v>Medicion y Mejora</v>
          </cell>
          <cell r="E15" t="str">
            <v>Incumplimiento legal</v>
          </cell>
          <cell r="F15" t="str">
            <v>Incumplimiento legal</v>
          </cell>
          <cell r="AD15" t="str">
            <v>--- Ningún Trámite</v>
          </cell>
        </row>
        <row r="16">
          <cell r="C16">
            <v>0</v>
          </cell>
          <cell r="E16" t="str">
            <v>Inexactitud</v>
          </cell>
          <cell r="F16" t="str">
            <v>Inexactitud</v>
          </cell>
          <cell r="AD16" t="str">
            <v>--- Ningún Procedimiento Administrativo</v>
          </cell>
        </row>
        <row r="17">
          <cell r="C17">
            <v>0</v>
          </cell>
          <cell r="AD17" t="str">
            <v>--- Ningún Trámite y Procedimiento Administrativo</v>
          </cell>
        </row>
        <row r="18">
          <cell r="C18">
            <v>0</v>
          </cell>
          <cell r="AD18">
            <v>0</v>
          </cell>
        </row>
        <row r="19">
          <cell r="C19">
            <v>0</v>
          </cell>
          <cell r="AD19" t="str">
            <v>TRAMITES</v>
          </cell>
        </row>
        <row r="20">
          <cell r="C20">
            <v>0</v>
          </cell>
          <cell r="AD20" t="str">
            <v>OPAS</v>
          </cell>
        </row>
        <row r="21">
          <cell r="C21">
            <v>0</v>
          </cell>
          <cell r="AD21">
            <v>0</v>
          </cell>
        </row>
        <row r="22">
          <cell r="C22">
            <v>0</v>
          </cell>
          <cell r="AD22">
            <v>0</v>
          </cell>
        </row>
        <row r="23">
          <cell r="C23">
            <v>0</v>
          </cell>
          <cell r="AD23">
            <v>0</v>
          </cell>
        </row>
        <row r="24">
          <cell r="C24">
            <v>0</v>
          </cell>
          <cell r="AD24">
            <v>0</v>
          </cell>
        </row>
        <row r="25">
          <cell r="C25">
            <v>0</v>
          </cell>
          <cell r="AD25">
            <v>0</v>
          </cell>
        </row>
        <row r="26">
          <cell r="C26">
            <v>0</v>
          </cell>
          <cell r="AD26">
            <v>0</v>
          </cell>
        </row>
        <row r="27">
          <cell r="C27">
            <v>0</v>
          </cell>
          <cell r="AD27">
            <v>0</v>
          </cell>
        </row>
        <row r="28">
          <cell r="C28">
            <v>0</v>
          </cell>
          <cell r="AD28">
            <v>0</v>
          </cell>
        </row>
        <row r="29">
          <cell r="AD29">
            <v>0</v>
          </cell>
        </row>
        <row r="30">
          <cell r="AD30">
            <v>0</v>
          </cell>
        </row>
        <row r="31">
          <cell r="AD31">
            <v>0</v>
          </cell>
        </row>
        <row r="32">
          <cell r="AD32">
            <v>0</v>
          </cell>
        </row>
        <row r="33">
          <cell r="AD33">
            <v>0</v>
          </cell>
        </row>
        <row r="34">
          <cell r="AD34">
            <v>0</v>
          </cell>
        </row>
        <row r="35">
          <cell r="AD35">
            <v>0</v>
          </cell>
        </row>
      </sheetData>
      <sheetData sheetId="1"/>
      <sheetData sheetId="2"/>
      <sheetData sheetId="3"/>
      <sheetData sheetId="4"/>
      <sheetData sheetId="5"/>
      <sheetData sheetId="6">
        <row r="5">
          <cell r="B5" t="str">
            <v xml:space="preserve">Control de tiempos de los trámites asignados a los Abogados Sustanciadores, mediante la presentación de informes periódicos </v>
          </cell>
        </row>
        <row r="6">
          <cell r="B6" t="str">
            <v xml:space="preserve">Verificar que los documentos que presenta el usuario sean los necesarios y cumplan con las condiciones de Ley </v>
          </cell>
        </row>
        <row r="7">
          <cell r="B7" t="str">
            <v xml:space="preserve">Verificar que el cronograma de nómina fue expedido y firmado por los funcionarios responsables de las novedades de nomina y por el funcionario que ejecuta las actividades </v>
          </cell>
        </row>
        <row r="8">
          <cell r="B8" t="str">
            <v xml:space="preserve">Supervisar los tiempos de respuesta de cada trámite que se adelanta en el GIT Gestión de Prestaciones Económicas </v>
          </cell>
        </row>
        <row r="9">
          <cell r="B9" t="str">
            <v>Supervisar los tiempos de respuesta a las solicitudes conforme a los terminos legales establecidos de los trámites asignados a los Abogados Sustanciadores realizando un control mediante la presentación de informes de gestión presentados a la cotratista encargada.</v>
          </cell>
        </row>
        <row r="10">
          <cell r="B10" t="str">
            <v>Verificar que los documentos que presenta el usuario al realizar la solicitud de una prestación económica, sean los necesarios y cumplan con las condiciones de Ley conforme a la normatividad vigente y requerimientos de la Entidad.</v>
          </cell>
        </row>
        <row r="11">
          <cell r="B11" t="str">
            <v xml:space="preserve">Realizar capacitaciones mensuales por parte del lider del proceso, al funcionario y/o contratista designado en el punto de atención al ciudadano que atiende las solicitudes o requerimientos de GIT Gestión de Prestaciones Económicas. </v>
          </cell>
        </row>
        <row r="12">
          <cell r="B12" t="str">
            <v>Realizar mesas de trabajo con las areas que se tiene dificutad para dar respuesta a información solicitada, con el fin de que se de respuesta oportuna a los trámites que se surten.</v>
          </cell>
        </row>
        <row r="13">
          <cell r="B13" t="str">
            <v>Capacitaciones  por parte del líder  GIT Gestión de Prestaciones Económicas con el fin de mantener actualizados a los funcionarios y/o contratistas del proceso frente a la normatividad aplicable y tiempos de respuesta, con el fin de evitar la imposición de sanciones por autoridades o entes de control por la demora en la respuesta de las solicitudes.</v>
          </cell>
        </row>
        <row r="14">
          <cell r="B14" t="str">
            <v>Realizar planes de contigencia bimensuales con los funcionarios y/o contratistas del proceso para dar respuesta inmediata a los trámites vencidos.</v>
          </cell>
        </row>
        <row r="15">
          <cell r="B15" t="str">
            <v>Supervisar al funcionario y/o contratista de atención al ciudadano por medio de informes de gestión que presentara semanalmente.</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row r="42">
          <cell r="B42">
            <v>0</v>
          </cell>
        </row>
        <row r="43">
          <cell r="B43">
            <v>0</v>
          </cell>
        </row>
      </sheetData>
      <sheetData sheetId="7">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39">
          <cell r="J39" t="str">
            <v>Demoras en los trámites ocasionada por la falta de respuesta o respuesta extemporanea de las otras dependencias de la Entidad.</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t="str">
            <v>Emergencia Sanitaria COVID 19</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Débil</v>
          </cell>
          <cell r="AR89" t="str">
            <v>Débil</v>
          </cell>
          <cell r="AT89" t="str">
            <v>Débil</v>
          </cell>
        </row>
        <row r="90">
          <cell r="AL90" t="str">
            <v>Fuerte</v>
          </cell>
          <cell r="AR90" t="str">
            <v>Fuerte</v>
          </cell>
          <cell r="AT90" t="str">
            <v>Fuerte</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bimensuales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Implementar un plan de contigencia solicitando el apoyo de los otros procesos de la Entidad ante la complejidad del tema a reportar, en cuanto a  solicitudes vencidas de prestaciones económicas, para dar agilidad en la respuesta.</v>
          </cell>
          <cell r="AN205" t="str">
            <v>Actos administrativos, oficios, memorandos o informes que den respuestas de fondo a las solicitudes.</v>
          </cell>
        </row>
        <row r="206">
          <cell r="D206">
            <v>0</v>
          </cell>
          <cell r="AN206">
            <v>0</v>
          </cell>
        </row>
        <row r="207">
          <cell r="D207">
            <v>0</v>
          </cell>
          <cell r="AN207">
            <v>0</v>
          </cell>
        </row>
        <row r="208">
          <cell r="D208">
            <v>0</v>
          </cell>
          <cell r="AN208">
            <v>0</v>
          </cell>
        </row>
        <row r="209">
          <cell r="D209">
            <v>0</v>
          </cell>
          <cell r="AN209">
            <v>0</v>
          </cell>
        </row>
        <row r="210">
          <cell r="D210">
            <v>0</v>
          </cell>
          <cell r="AN210">
            <v>0</v>
          </cell>
        </row>
        <row r="211">
          <cell r="D211">
            <v>0</v>
          </cell>
          <cell r="AN211">
            <v>0</v>
          </cell>
        </row>
        <row r="212">
          <cell r="D212">
            <v>0</v>
          </cell>
          <cell r="AN212">
            <v>0</v>
          </cell>
        </row>
        <row r="213">
          <cell r="D213">
            <v>0</v>
          </cell>
          <cell r="AN213">
            <v>0</v>
          </cell>
        </row>
        <row r="214">
          <cell r="D214">
            <v>0</v>
          </cell>
          <cell r="AN214">
            <v>0</v>
          </cell>
        </row>
      </sheetData>
      <sheetData sheetId="8">
        <row r="13">
          <cell r="V13" t="str">
            <v xml:space="preserve">Riesgo de Gestión </v>
          </cell>
        </row>
        <row r="24">
          <cell r="AY24" t="str">
            <v>Cumplimiento</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51">
          <cell r="J51" t="str">
            <v>La imposición de sanciones por autoridades judiciales o entes de control por dar respuesta erronea o inconsistente, por demora o a falta de respuesta del proceso o demas dependencias de la Entidad a las solicitudes realizadas.</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Probable (4)</v>
          </cell>
          <cell r="AP72" t="str">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Débil</v>
          </cell>
          <cell r="AZ87" t="str">
            <v>No disminuye</v>
          </cell>
        </row>
        <row r="88">
          <cell r="AL88" t="str">
            <v>Débil</v>
          </cell>
          <cell r="AR88" t="str">
            <v>Débil</v>
          </cell>
          <cell r="AT88" t="str">
            <v>Débil</v>
          </cell>
        </row>
        <row r="89">
          <cell r="AL89" t="str">
            <v>Débil</v>
          </cell>
          <cell r="AR89" t="str">
            <v>Moderado</v>
          </cell>
          <cell r="AT89" t="str">
            <v>Débil</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Supervisar al funcionario y/o contratista de atención al ciudadano por medio de informes de gestión que presentara semanalmente.</v>
          </cell>
          <cell r="AL102" t="str">
            <v>Débil</v>
          </cell>
          <cell r="AR102" t="str">
            <v>Débil</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Probable (4)</v>
          </cell>
        </row>
        <row r="130">
          <cell r="AP130" t="str">
            <v>Despues de realizar el anaisis de los controles existentes, se pudo evidenciar que el riesgo se mantiene en la misma zona de ubicación alta.</v>
          </cell>
        </row>
        <row r="134">
          <cell r="J134" t="str">
            <v>Moderado (3)</v>
          </cell>
        </row>
        <row r="205">
          <cell r="D205" t="str">
            <v>Solicitar un cambio de cargo al Funcionario y/o contratista del punto de atencion al ciudadano dentro del  proceso de GIT Gestión de Prestaciones Económicas.</v>
          </cell>
          <cell r="AN205" t="str">
            <v>Nuevo contratista y/o funcionario en el punto de atención al ciudadano.</v>
          </cell>
        </row>
        <row r="206">
          <cell r="D206">
            <v>0</v>
          </cell>
          <cell r="AN206">
            <v>0</v>
          </cell>
        </row>
        <row r="207">
          <cell r="D207">
            <v>0</v>
          </cell>
          <cell r="AN207">
            <v>0</v>
          </cell>
        </row>
        <row r="208">
          <cell r="D208">
            <v>0</v>
          </cell>
          <cell r="AN208">
            <v>0</v>
          </cell>
        </row>
        <row r="209">
          <cell r="D209">
            <v>0</v>
          </cell>
          <cell r="AN209">
            <v>0</v>
          </cell>
        </row>
        <row r="210">
          <cell r="D210">
            <v>0</v>
          </cell>
          <cell r="AN210">
            <v>0</v>
          </cell>
        </row>
        <row r="211">
          <cell r="D211">
            <v>0</v>
          </cell>
          <cell r="AN211">
            <v>0</v>
          </cell>
        </row>
        <row r="212">
          <cell r="D212">
            <v>0</v>
          </cell>
          <cell r="AN212">
            <v>0</v>
          </cell>
        </row>
        <row r="213">
          <cell r="D213">
            <v>0</v>
          </cell>
          <cell r="AN213">
            <v>0</v>
          </cell>
        </row>
        <row r="214">
          <cell r="D214">
            <v>0</v>
          </cell>
          <cell r="AN214">
            <v>0</v>
          </cell>
        </row>
      </sheetData>
      <sheetData sheetId="9">
        <row r="13">
          <cell r="V13" t="str">
            <v xml:space="preserve">Riesgo de Gestión </v>
          </cell>
        </row>
        <row r="24">
          <cell r="AY24" t="str">
            <v>Tecnología</v>
          </cell>
        </row>
        <row r="29">
          <cell r="D29" t="str">
            <v>--- Todos los Trámites y Procedimientos Administrativos</v>
          </cell>
          <cell r="AD29" t="str">
            <v>Procesos de apoyo en el Sistema Integrado de Gestión</v>
          </cell>
        </row>
        <row r="30">
          <cell r="D30">
            <v>0</v>
          </cell>
        </row>
        <row r="31">
          <cell r="D31">
            <v>0</v>
          </cell>
        </row>
        <row r="32">
          <cell r="D32">
            <v>0</v>
          </cell>
        </row>
        <row r="33">
          <cell r="D33">
            <v>0</v>
          </cell>
        </row>
        <row r="34">
          <cell r="D34">
            <v>0</v>
          </cell>
        </row>
        <row r="51">
          <cell r="J51" t="str">
            <v>Emergencia Sanitaria COVID 19</v>
          </cell>
        </row>
        <row r="52">
          <cell r="J52" t="str">
            <v>La imposición de sanciones por autoridades judiciales o entes de control por dar respuesta erronea o inconsistente, por demora o a falta de respuesta del proceso o demas dependencias de la Entidad a las solicitudes realizadas.</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ell>
        </row>
        <row r="79">
          <cell r="J79" t="str">
            <v>Moderado (3)</v>
          </cell>
        </row>
        <row r="87">
          <cell r="AL87" t="str">
            <v>Fuerte</v>
          </cell>
          <cell r="AR87" t="str">
            <v>Fuerte</v>
          </cell>
          <cell r="AT87" t="str">
            <v>Fuerte</v>
          </cell>
          <cell r="AW87" t="str">
            <v>Moderado</v>
          </cell>
          <cell r="AZ87" t="str">
            <v>No disminuye</v>
          </cell>
        </row>
        <row r="88">
          <cell r="AL88" t="str">
            <v>Fuerte</v>
          </cell>
          <cell r="AR88" t="str">
            <v>Fuerte</v>
          </cell>
          <cell r="AT88" t="str">
            <v>Fuerte</v>
          </cell>
        </row>
        <row r="89">
          <cell r="AL89" t="str">
            <v>Fuerte</v>
          </cell>
          <cell r="AR89" t="str">
            <v>Fuerte</v>
          </cell>
          <cell r="AT89" t="str">
            <v>Fuerte</v>
          </cell>
        </row>
        <row r="90">
          <cell r="AL90" t="str">
            <v>Débil</v>
          </cell>
          <cell r="AR90" t="str">
            <v>Débil</v>
          </cell>
          <cell r="AT90" t="str">
            <v>Débil</v>
          </cell>
        </row>
        <row r="91">
          <cell r="AL91" t="str">
            <v>Débil</v>
          </cell>
          <cell r="AR91" t="str">
            <v>Moderado</v>
          </cell>
          <cell r="AT91" t="str">
            <v>Débil</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Realizar planes de contigencia con los funcionarios y/o contratistas del proceso para dar respuesta inmediata a los trámites vencidos.</v>
          </cell>
          <cell r="AL102" t="str">
            <v>Débil</v>
          </cell>
          <cell r="AR102" t="str">
            <v>Moderado</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Despues de realizar el anaisis de los controles existentes, se pudo evidenciar que el riesgo se mantiene en la misma zona de ubicación alta.</v>
          </cell>
        </row>
        <row r="134">
          <cell r="J134" t="str">
            <v>Moderado (3)</v>
          </cell>
        </row>
        <row r="205">
          <cell r="D205" t="str">
            <v>Solicitar la actualización de las herramientas tecnológicas con las que cuenta la Entidad.</v>
          </cell>
          <cell r="AN205" t="str">
            <v>Herramientas tecnológicas actualizadas</v>
          </cell>
        </row>
        <row r="206">
          <cell r="D206">
            <v>0</v>
          </cell>
          <cell r="AN206">
            <v>0</v>
          </cell>
        </row>
        <row r="207">
          <cell r="D207">
            <v>0</v>
          </cell>
          <cell r="AN207">
            <v>0</v>
          </cell>
        </row>
        <row r="208">
          <cell r="D208">
            <v>0</v>
          </cell>
          <cell r="AN208">
            <v>0</v>
          </cell>
        </row>
        <row r="209">
          <cell r="D209">
            <v>0</v>
          </cell>
          <cell r="AN209">
            <v>0</v>
          </cell>
        </row>
        <row r="210">
          <cell r="D210">
            <v>0</v>
          </cell>
          <cell r="AN210">
            <v>0</v>
          </cell>
        </row>
        <row r="211">
          <cell r="D211">
            <v>0</v>
          </cell>
          <cell r="AN211">
            <v>0</v>
          </cell>
        </row>
        <row r="212">
          <cell r="D212">
            <v>0</v>
          </cell>
          <cell r="AN212">
            <v>0</v>
          </cell>
        </row>
        <row r="213">
          <cell r="D213">
            <v>0</v>
          </cell>
          <cell r="AN213">
            <v>0</v>
          </cell>
        </row>
        <row r="214">
          <cell r="D214">
            <v>0</v>
          </cell>
          <cell r="AN214">
            <v>0</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Ningún Trámite y Procedimiento Administrativo</v>
          </cell>
          <cell r="AD29" t="str">
            <v>Todos los procesos en el Sistema Integrado de Gestión</v>
          </cell>
        </row>
        <row r="30">
          <cell r="D30">
            <v>0</v>
          </cell>
        </row>
        <row r="31">
          <cell r="D31">
            <v>0</v>
          </cell>
        </row>
        <row r="32">
          <cell r="D32">
            <v>0</v>
          </cell>
        </row>
        <row r="33">
          <cell r="D33">
            <v>0</v>
          </cell>
        </row>
        <row r="34">
          <cell r="D34">
            <v>0</v>
          </cell>
        </row>
        <row r="39">
          <cell r="AD39" t="str">
            <v xml:space="preserve">
Incumplimiento de los objetivos estrategicos de la entidad</v>
          </cell>
        </row>
        <row r="40">
          <cell r="AD40" t="str">
            <v xml:space="preserve">
Actuación de la entidad de forma desarticulada frente a los lineamientos del sector y o de los objetivos del Plan Nacional de Desarrollo.</v>
          </cell>
        </row>
        <row r="41">
          <cell r="AD41" t="str">
            <v xml:space="preserve">
Que no se cuente con información, veras, efectiva y oportuna necesaria para la toma de decisiones.</v>
          </cell>
        </row>
        <row r="42">
          <cell r="AD42">
            <v>0</v>
          </cell>
        </row>
        <row r="43">
          <cell r="AD43">
            <v>0</v>
          </cell>
        </row>
        <row r="44">
          <cell r="AD44">
            <v>0</v>
          </cell>
        </row>
        <row r="45">
          <cell r="AD45">
            <v>0</v>
          </cell>
        </row>
        <row r="46">
          <cell r="AD46">
            <v>0</v>
          </cell>
        </row>
        <row r="47">
          <cell r="AD47">
            <v>0</v>
          </cell>
        </row>
        <row r="48">
          <cell r="AD48">
            <v>0</v>
          </cell>
        </row>
        <row r="49">
          <cell r="AD49">
            <v>0</v>
          </cell>
        </row>
        <row r="50">
          <cell r="AD50">
            <v>0</v>
          </cell>
        </row>
        <row r="51">
          <cell r="J51" t="str">
            <v xml:space="preserve">   
Traslado del negocio de pensiones a la UGPP
</v>
          </cell>
          <cell r="AD51">
            <v>0</v>
          </cell>
        </row>
        <row r="52">
          <cell r="J52" t="str">
            <v xml:space="preserve">Cambios en la normatividad </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Alta</v>
          </cell>
        </row>
        <row r="72">
          <cell r="J72" t="str">
            <v>Posible (3)</v>
          </cell>
          <cell r="AP72" t="str">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ell>
        </row>
        <row r="79">
          <cell r="J79" t="str">
            <v>Moderado (3)</v>
          </cell>
        </row>
        <row r="87">
          <cell r="D87" t="str">
            <v>Revisar los elementos del direccionamiento estratégico y del Diagnóstico Institucional Anual</v>
          </cell>
          <cell r="AL87" t="str">
            <v>Fuerte</v>
          </cell>
          <cell r="AR87" t="str">
            <v>Fuerte</v>
          </cell>
          <cell r="AT87" t="str">
            <v>Fuerte</v>
          </cell>
          <cell r="AW87" t="str">
            <v>Fuerte</v>
          </cell>
          <cell r="AZ87" t="str">
            <v>Directamente</v>
          </cell>
        </row>
        <row r="88">
          <cell r="D88">
            <v>0</v>
          </cell>
          <cell r="AL88">
            <v>0</v>
          </cell>
          <cell r="AR88" t="str">
            <v/>
          </cell>
          <cell r="AT88" t="str">
            <v/>
          </cell>
        </row>
        <row r="89">
          <cell r="D89">
            <v>0</v>
          </cell>
          <cell r="AL89">
            <v>0</v>
          </cell>
          <cell r="AR89">
            <v>0</v>
          </cell>
          <cell r="AT89">
            <v>0</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Rara vez (1)</v>
          </cell>
        </row>
        <row r="130">
          <cell r="AP130" t="str">
            <v>Los controles existentes son aplicados de manera oportuna y la desviaciones y resultados no se  documentan.</v>
          </cell>
        </row>
        <row r="134">
          <cell r="J134" t="str">
            <v>Moderado (3)</v>
          </cell>
        </row>
      </sheetData>
      <sheetData sheetId="8">
        <row r="13">
          <cell r="V13" t="str">
            <v xml:space="preserve">Riesgo de Gestión </v>
          </cell>
        </row>
        <row r="24">
          <cell r="AY24" t="str">
            <v>Financiero</v>
          </cell>
        </row>
        <row r="29">
          <cell r="D29" t="str">
            <v>--- Ningún Trámite y Procedimiento Administrativo</v>
          </cell>
          <cell r="AD29" t="str">
            <v>Procesos misionales y estratégicos misionales en el Sistema Integrado de Gestión</v>
          </cell>
        </row>
        <row r="30">
          <cell r="D30">
            <v>0</v>
          </cell>
        </row>
        <row r="31">
          <cell r="D31">
            <v>0</v>
          </cell>
        </row>
        <row r="32">
          <cell r="D32">
            <v>0</v>
          </cell>
        </row>
        <row r="33">
          <cell r="D33">
            <v>0</v>
          </cell>
        </row>
        <row r="34">
          <cell r="D34">
            <v>0</v>
          </cell>
        </row>
        <row r="39">
          <cell r="J39" t="str">
            <v>Falta de comunicación asertiva y efectiva entre las áreas responsables de la formulación del anteproyecto del presupuesto.</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Reducción de presupuesto por las políticas impartidas del Gobierno Nación,  tanto de los Rubros presupuestales de Ingresos como de Gastos.</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ell>
        </row>
        <row r="79">
          <cell r="J79" t="str">
            <v>Moderado (3)</v>
          </cell>
        </row>
        <row r="87">
          <cell r="D87" t="str">
            <v>Verificar que todas las necesidades de presupuesto reportadas por los procesos de la entidad se encuentren registrados en la hoja de trabajo anteproyecto ideal.</v>
          </cell>
          <cell r="AL87" t="str">
            <v>Fuerte</v>
          </cell>
          <cell r="AR87" t="str">
            <v>Fuerte</v>
          </cell>
          <cell r="AT87" t="str">
            <v>Fuerte</v>
          </cell>
          <cell r="AW87" t="str">
            <v>Fuerte</v>
          </cell>
          <cell r="AZ87" t="str">
            <v>Directamente</v>
          </cell>
        </row>
        <row r="88">
          <cell r="D88" t="str">
            <v xml:space="preserve">
Validar que todas las necesidades de presupuesto reportadas por los procesos de la entidad se encuentren registrados en la hoja de trabajo anteproyecto ideal.</v>
          </cell>
          <cell r="AL88" t="str">
            <v>Fuerte</v>
          </cell>
          <cell r="AR88" t="str">
            <v>Fuerte</v>
          </cell>
          <cell r="AT88" t="str">
            <v>Fuerte</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 xml:space="preserve">Demostrar a los entes de control o regulacón que se solicitaron los recursos, pero por techos macroeconomicos no fueron asigandos </v>
          </cell>
          <cell r="AL102" t="str">
            <v>Fuerte</v>
          </cell>
          <cell r="AR102" t="str">
            <v>Fuerte</v>
          </cell>
          <cell r="AT102" t="str">
            <v>Fuerte</v>
          </cell>
          <cell r="AW102" t="str">
            <v>Fuerte</v>
          </cell>
          <cell r="AZ102" t="str">
            <v>Directamente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t="str">
            <v>Al contar con una primera versión de anteproyecto de presupuesto en febrero de cada vigencias, se garantizaría la inclusión de todas las necesidades de la entidad</v>
          </cell>
        </row>
        <row r="134">
          <cell r="J134" t="str">
            <v>Insignificante (1)</v>
          </cell>
        </row>
      </sheetData>
      <sheetData sheetId="9">
        <row r="13">
          <cell r="V13" t="str">
            <v xml:space="preserve">Riesgo de Gestión </v>
          </cell>
        </row>
        <row r="24">
          <cell r="AY24" t="str">
            <v>Cumplimiento</v>
          </cell>
        </row>
        <row r="29">
          <cell r="D29" t="str">
            <v>--- Ningún Trámite y Procedimiento Administrativo</v>
          </cell>
          <cell r="AD29" t="str">
            <v>Todos los procesos en el Sistema Integrado de Gestión</v>
          </cell>
        </row>
        <row r="30">
          <cell r="D30">
            <v>0</v>
          </cell>
        </row>
        <row r="31">
          <cell r="D31">
            <v>0</v>
          </cell>
        </row>
        <row r="32">
          <cell r="D32">
            <v>0</v>
          </cell>
        </row>
        <row r="33">
          <cell r="D33">
            <v>0</v>
          </cell>
        </row>
        <row r="34">
          <cell r="D34">
            <v>0</v>
          </cell>
        </row>
        <row r="51">
          <cell r="J51" t="str">
            <v xml:space="preserve">Cambios en la normatividad </v>
          </cell>
        </row>
        <row r="52">
          <cell r="J52" t="str">
            <v xml:space="preserve">
Sanciones por parte de Entes de control </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cell r="AP72" t="str">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ell>
        </row>
        <row r="79">
          <cell r="J79" t="str">
            <v>Moderado (3)</v>
          </cell>
        </row>
        <row r="87">
          <cell r="AL87" t="str">
            <v>Fuerte</v>
          </cell>
          <cell r="AR87" t="str">
            <v>Fuerte</v>
          </cell>
          <cell r="AT87" t="str">
            <v>Fuerte</v>
          </cell>
          <cell r="AW87" t="str">
            <v>Fuerte</v>
          </cell>
          <cell r="AZ87" t="str">
            <v>Directamente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Rara vez (1)</v>
          </cell>
        </row>
        <row r="130">
          <cell r="AP130" t="str">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ell>
        </row>
        <row r="134">
          <cell r="J134" t="str">
            <v>Moderado (3)</v>
          </cell>
        </row>
        <row r="155">
          <cell r="V155">
            <v>0</v>
          </cell>
          <cell r="AH155">
            <v>0</v>
          </cell>
          <cell r="AQ155">
            <v>0</v>
          </cell>
          <cell r="BA155">
            <v>0</v>
          </cell>
          <cell r="BG155">
            <v>0</v>
          </cell>
        </row>
        <row r="156">
          <cell r="V156">
            <v>0</v>
          </cell>
          <cell r="AH156">
            <v>0</v>
          </cell>
          <cell r="AQ156">
            <v>0</v>
          </cell>
          <cell r="BA156">
            <v>0</v>
          </cell>
          <cell r="BG156">
            <v>0</v>
          </cell>
        </row>
        <row r="157">
          <cell r="V157">
            <v>0</v>
          </cell>
          <cell r="AH157">
            <v>0</v>
          </cell>
          <cell r="AQ157">
            <v>0</v>
          </cell>
          <cell r="BA157">
            <v>0</v>
          </cell>
          <cell r="BG157">
            <v>0</v>
          </cell>
        </row>
        <row r="158">
          <cell r="V158">
            <v>0</v>
          </cell>
          <cell r="AH158">
            <v>0</v>
          </cell>
          <cell r="AQ158">
            <v>0</v>
          </cell>
          <cell r="BA158">
            <v>0</v>
          </cell>
          <cell r="BG158">
            <v>0</v>
          </cell>
        </row>
        <row r="159">
          <cell r="V159">
            <v>0</v>
          </cell>
          <cell r="AH159">
            <v>0</v>
          </cell>
          <cell r="AQ159">
            <v>0</v>
          </cell>
          <cell r="BA159">
            <v>0</v>
          </cell>
          <cell r="BG159">
            <v>0</v>
          </cell>
        </row>
        <row r="160">
          <cell r="V160">
            <v>0</v>
          </cell>
          <cell r="AH160">
            <v>0</v>
          </cell>
          <cell r="AQ160">
            <v>0</v>
          </cell>
          <cell r="BA160">
            <v>0</v>
          </cell>
          <cell r="BG160">
            <v>0</v>
          </cell>
        </row>
        <row r="161">
          <cell r="V161">
            <v>0</v>
          </cell>
          <cell r="AH161">
            <v>0</v>
          </cell>
          <cell r="AQ161">
            <v>0</v>
          </cell>
          <cell r="BA161">
            <v>0</v>
          </cell>
          <cell r="BG161">
            <v>0</v>
          </cell>
        </row>
        <row r="162">
          <cell r="V162">
            <v>0</v>
          </cell>
          <cell r="AH162">
            <v>0</v>
          </cell>
          <cell r="AQ162">
            <v>0</v>
          </cell>
          <cell r="BA162">
            <v>0</v>
          </cell>
          <cell r="BG162">
            <v>0</v>
          </cell>
        </row>
        <row r="163">
          <cell r="V163">
            <v>0</v>
          </cell>
          <cell r="AH163">
            <v>0</v>
          </cell>
          <cell r="AQ163">
            <v>0</v>
          </cell>
          <cell r="BA163">
            <v>0</v>
          </cell>
          <cell r="BG163">
            <v>0</v>
          </cell>
        </row>
        <row r="164">
          <cell r="V164">
            <v>0</v>
          </cell>
          <cell r="AH164">
            <v>0</v>
          </cell>
          <cell r="AQ164">
            <v>0</v>
          </cell>
          <cell r="BA164">
            <v>0</v>
          </cell>
          <cell r="BG164">
            <v>0</v>
          </cell>
        </row>
        <row r="165">
          <cell r="V165">
            <v>0</v>
          </cell>
          <cell r="AH165">
            <v>0</v>
          </cell>
          <cell r="AQ165">
            <v>0</v>
          </cell>
          <cell r="BA165">
            <v>0</v>
          </cell>
          <cell r="BG165">
            <v>0</v>
          </cell>
        </row>
        <row r="166">
          <cell r="V166">
            <v>0</v>
          </cell>
          <cell r="AH166">
            <v>0</v>
          </cell>
          <cell r="AQ166">
            <v>0</v>
          </cell>
          <cell r="BA166">
            <v>0</v>
          </cell>
          <cell r="BG166">
            <v>0</v>
          </cell>
        </row>
        <row r="167">
          <cell r="V167">
            <v>0</v>
          </cell>
          <cell r="AH167">
            <v>0</v>
          </cell>
          <cell r="AQ167">
            <v>0</v>
          </cell>
          <cell r="BA167">
            <v>0</v>
          </cell>
          <cell r="BG167">
            <v>0</v>
          </cell>
        </row>
        <row r="168">
          <cell r="V168">
            <v>0</v>
          </cell>
          <cell r="AH168">
            <v>0</v>
          </cell>
          <cell r="AQ168">
            <v>0</v>
          </cell>
          <cell r="BA168">
            <v>0</v>
          </cell>
          <cell r="BG168">
            <v>0</v>
          </cell>
        </row>
        <row r="169">
          <cell r="V169">
            <v>0</v>
          </cell>
          <cell r="AH169">
            <v>0</v>
          </cell>
          <cell r="AQ169">
            <v>0</v>
          </cell>
          <cell r="BA169">
            <v>0</v>
          </cell>
          <cell r="BG169">
            <v>0</v>
          </cell>
        </row>
        <row r="170">
          <cell r="V170">
            <v>0</v>
          </cell>
          <cell r="AH170">
            <v>0</v>
          </cell>
          <cell r="AQ170">
            <v>0</v>
          </cell>
          <cell r="BA170">
            <v>0</v>
          </cell>
          <cell r="BG170">
            <v>0</v>
          </cell>
        </row>
        <row r="171">
          <cell r="V171">
            <v>0</v>
          </cell>
          <cell r="AH171">
            <v>0</v>
          </cell>
          <cell r="AQ171">
            <v>0</v>
          </cell>
          <cell r="BA171">
            <v>0</v>
          </cell>
          <cell r="BG171">
            <v>0</v>
          </cell>
        </row>
        <row r="172">
          <cell r="V172">
            <v>0</v>
          </cell>
          <cell r="AH172">
            <v>0</v>
          </cell>
          <cell r="AQ172">
            <v>0</v>
          </cell>
          <cell r="BA172">
            <v>0</v>
          </cell>
          <cell r="BG172">
            <v>0</v>
          </cell>
        </row>
        <row r="173">
          <cell r="V173">
            <v>0</v>
          </cell>
          <cell r="AH173">
            <v>0</v>
          </cell>
          <cell r="AQ173">
            <v>0</v>
          </cell>
          <cell r="BA173">
            <v>0</v>
          </cell>
          <cell r="BG173">
            <v>0</v>
          </cell>
        </row>
        <row r="174">
          <cell r="V174">
            <v>0</v>
          </cell>
          <cell r="AH174">
            <v>0</v>
          </cell>
          <cell r="AQ174">
            <v>0</v>
          </cell>
          <cell r="BA174">
            <v>0</v>
          </cell>
          <cell r="BG174">
            <v>0</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Indice"/>
      <sheetName val="Acta de cierre "/>
      <sheetName val="Acta de cierre  (2)"/>
      <sheetName val="Contexto Proceso"/>
      <sheetName val="Inventario Controles "/>
      <sheetName val="Contexto Proceso 2020"/>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sheetData sheetId="10">
        <row r="126">
          <cell r="AP126" t="str">
            <v>Moderada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Operativo</v>
          </cell>
        </row>
        <row r="29">
          <cell r="D29" t="str">
            <v>--- Todos los Trámites y Procedimientos Administrativos</v>
          </cell>
          <cell r="AD29" t="str">
            <v>Todos los procesos en el Sistema Integrado de Gestión</v>
          </cell>
        </row>
        <row r="30">
          <cell r="D30">
            <v>0</v>
          </cell>
        </row>
        <row r="31">
          <cell r="D31">
            <v>0</v>
          </cell>
        </row>
        <row r="32">
          <cell r="D32">
            <v>0</v>
          </cell>
        </row>
        <row r="33">
          <cell r="D33">
            <v>0</v>
          </cell>
        </row>
        <row r="34">
          <cell r="D34">
            <v>0</v>
          </cell>
        </row>
        <row r="39">
          <cell r="J39" t="str">
            <v xml:space="preserve">
Inexistencia de un sofware para manejar de manera integral toda la información del Talento Humano. </v>
          </cell>
        </row>
        <row r="40">
          <cell r="J40" t="str">
            <v xml:space="preserve">
Perdida de información por falta de digitalización de historias laborales y demás documentos.</v>
          </cell>
        </row>
        <row r="41">
          <cell r="J41" t="str">
            <v xml:space="preserve">
Presupuesto insuficiente para dar cumplimiento al objetivo del proceso Gestión de Talento Humano. </v>
          </cell>
        </row>
        <row r="42">
          <cell r="J42" t="str">
            <v xml:space="preserve">
Custodia y seguridad de la información fisica del archivo de gestión.</v>
          </cell>
        </row>
        <row r="43">
          <cell r="J43" t="str">
            <v xml:space="preserve">
software de nomina desactualizado.</v>
          </cell>
        </row>
        <row r="44">
          <cell r="J44">
            <v>0</v>
          </cell>
        </row>
        <row r="45">
          <cell r="J45">
            <v>0</v>
          </cell>
        </row>
        <row r="46">
          <cell r="J46">
            <v>0</v>
          </cell>
        </row>
        <row r="47">
          <cell r="J47">
            <v>0</v>
          </cell>
        </row>
        <row r="48">
          <cell r="J48">
            <v>0</v>
          </cell>
        </row>
        <row r="51">
          <cell r="J51" t="str">
            <v>Cambio Normativo.</v>
          </cell>
        </row>
        <row r="52">
          <cell r="J52" t="str">
            <v xml:space="preserve">
Emergencia sanitaria por COVID-19</v>
          </cell>
        </row>
        <row r="53">
          <cell r="J53" t="str">
            <v xml:space="preserve">
Situaciones emocionales externas que afecten el buen desarrollo de las tareas asignadas a cada uno de los colaboradores.</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Probable (4)</v>
          </cell>
          <cell r="AP72" t="str">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ell>
        </row>
        <row r="79">
          <cell r="J79" t="str">
            <v>Menor (2)</v>
          </cell>
        </row>
        <row r="87">
          <cell r="D87" t="str">
            <v>Recibir y verificar los documentos estipulados para la vinculación de personal.</v>
          </cell>
          <cell r="AL87" t="str">
            <v>Fuerte</v>
          </cell>
          <cell r="AR87" t="str">
            <v>Fuerte</v>
          </cell>
          <cell r="AT87" t="str">
            <v>Fuerte</v>
          </cell>
          <cell r="AW87" t="str">
            <v>Débil</v>
          </cell>
          <cell r="AZ87" t="str">
            <v>No disminuye</v>
          </cell>
        </row>
        <row r="88">
          <cell r="D88" t="str">
            <v xml:space="preserve">
Implementar un plan de trabajo con el propósito de digitalizar los documentos que se encuentren archivados en las historias laborales.</v>
          </cell>
          <cell r="AL88" t="str">
            <v>Débil</v>
          </cell>
          <cell r="AR88" t="str">
            <v>Débil</v>
          </cell>
          <cell r="AT88" t="str">
            <v>Débil</v>
          </cell>
        </row>
        <row r="89">
          <cell r="D89" t="str">
            <v xml:space="preserve">
Implementar un plan de contingencia que permita contar con la información digital, correspondiente a las nóminas e historias laborales  de las vigencias 1992 a 1999. </v>
          </cell>
          <cell r="AL89" t="str">
            <v>Débil</v>
          </cell>
          <cell r="AR89" t="str">
            <v>Débil</v>
          </cell>
          <cell r="AT89" t="str">
            <v>Débil</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Verificar y/o rectificar que los documentos y el contenido de la información, concernientes a la vinculación de personal de planta.</v>
          </cell>
          <cell r="AL102" t="str">
            <v>Fuerte</v>
          </cell>
          <cell r="AR102" t="str">
            <v>Fuerte</v>
          </cell>
          <cell r="AT102" t="str">
            <v>Fuerte</v>
          </cell>
          <cell r="AW102" t="str">
            <v>Moderado</v>
          </cell>
          <cell r="AZ102" t="str">
            <v>No disminuye</v>
          </cell>
        </row>
        <row r="103">
          <cell r="D103" t="str">
            <v xml:space="preserve">
Inspección a los archivos en custodia de Gestión de Talento Humano.</v>
          </cell>
          <cell r="AL103" t="str">
            <v>Débil</v>
          </cell>
          <cell r="AR103" t="str">
            <v>Moderado</v>
          </cell>
          <cell r="AT103" t="str">
            <v>Débil</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Probable (4)</v>
          </cell>
        </row>
        <row r="130">
          <cell r="AP130" t="str">
            <v xml:space="preserve">Despues de la implementacion de controles el riesgo sigue en una zona de ubicación Alta, para ello se deben establecer acciones preventivas y dectectivas efectivas para asi reducir el riesgo y evitar su materializacion. </v>
          </cell>
        </row>
        <row r="134">
          <cell r="J134" t="str">
            <v>Menor (2)</v>
          </cell>
        </row>
      </sheetData>
      <sheetData sheetId="8">
        <row r="13">
          <cell r="V13" t="str">
            <v xml:space="preserve">Riesgo de Gestión </v>
          </cell>
        </row>
        <row r="24">
          <cell r="AY24" t="str">
            <v>Operativo</v>
          </cell>
        </row>
        <row r="29">
          <cell r="D29" t="str">
            <v>--- Todos los Procedimientos Administrativos</v>
          </cell>
          <cell r="AD29" t="str">
            <v>Todos los procesos en el Sistema Integrado de Gestión</v>
          </cell>
        </row>
        <row r="30">
          <cell r="D30">
            <v>0</v>
          </cell>
        </row>
        <row r="31">
          <cell r="D31">
            <v>0</v>
          </cell>
        </row>
        <row r="32">
          <cell r="D32">
            <v>0</v>
          </cell>
        </row>
        <row r="33">
          <cell r="D33">
            <v>0</v>
          </cell>
        </row>
        <row r="34">
          <cell r="D34">
            <v>0</v>
          </cell>
        </row>
        <row r="39">
          <cell r="J39" t="str">
            <v xml:space="preserve">Presupuesto insuficiente para dar cumplimiento al objetivo del proceso Gestión de Talento Humano. </v>
          </cell>
          <cell r="AD39" t="str">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v>
          </cell>
        </row>
        <row r="40">
          <cell r="J40" t="str">
            <v xml:space="preserve">
Inexistencia de un sofware para manejar de manera integral toda la información del Talento Humano. </v>
          </cell>
          <cell r="AD40" t="str">
            <v xml:space="preserve">
No disponer de la información asociada a los planes de gestión humana, lo que impide conocer el nivel de satisfacción de los funcionarios, para la toma de desiciones.</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t="str">
            <v>Emergencia sanitaria por COVID-19</v>
          </cell>
          <cell r="AD51" t="str">
            <v xml:space="preserve">Reformulación de actividades y metodologías definidas en los planes de gestión humana. 
Resistencia al cambio por parte de los funcionarios frente a las nuevas metodologias. </v>
          </cell>
        </row>
        <row r="52">
          <cell r="J52" t="str">
            <v xml:space="preserve">
Situaciones emocionales externas que afecten el buen desarrollo de las tareas asignadas a cada uno de los colaboradores.</v>
          </cell>
          <cell r="AD52" t="str">
            <v>Insatisfacción en la percepción del funcionario frente a los planes de gestión humana.
Afectación del entorno familiar y/o laboral.</v>
          </cell>
        </row>
        <row r="53">
          <cell r="J53" t="str">
            <v xml:space="preserve">
Cambio Normativo.</v>
          </cell>
          <cell r="AD53" t="str">
            <v>Modificaciones en la operación y prestación de los servicios de la entidad</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Alta</v>
          </cell>
        </row>
        <row r="72">
          <cell r="J72" t="str">
            <v>Probable (4)</v>
          </cell>
          <cell r="AP72" t="str">
            <v>El riesgo se encuentra ubicado en una zona de ubicación Baja, debido a que su ocurrencia no genera interrupción de las operaciones de la entidad  y/o, No se generan sanciones económicas o administrativas  y/o, No se afecta la imagen institucional de forma significativa.</v>
          </cell>
        </row>
        <row r="79">
          <cell r="J79" t="str">
            <v>Menor (2)</v>
          </cell>
        </row>
        <row r="87">
          <cell r="D87" t="str">
            <v xml:space="preserve">Velar y garantizar el cumplimiento de los objetivos propuestos en las actividades diseñadas y aprobadas en los planes de gestión humana.  </v>
          </cell>
          <cell r="AL87" t="str">
            <v>Fuerte</v>
          </cell>
          <cell r="AR87" t="str">
            <v>Fuerte</v>
          </cell>
          <cell r="AT87" t="str">
            <v>Fuerte</v>
          </cell>
          <cell r="AW87" t="str">
            <v>Moderado</v>
          </cell>
          <cell r="AZ87" t="str">
            <v>No disminuye</v>
          </cell>
        </row>
        <row r="88">
          <cell r="D88" t="str">
            <v xml:space="preserve">
Aplicar la evaluación de percepción, con el fin de medir y conocer el nivel de satisfacción de los funcionarios frente a las actividades ejecutadas.</v>
          </cell>
          <cell r="AL88" t="str">
            <v>Débil</v>
          </cell>
          <cell r="AR88" t="str">
            <v>Moderado</v>
          </cell>
          <cell r="AT88" t="str">
            <v>Débil</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AL102" t="str">
            <v>Fuerte</v>
          </cell>
          <cell r="AR102" t="str">
            <v>Fuerte</v>
          </cell>
          <cell r="AT102" t="str">
            <v>Fuerte</v>
          </cell>
          <cell r="AW102" t="str">
            <v>Moderado</v>
          </cell>
          <cell r="AZ102" t="str">
            <v>No disminuye</v>
          </cell>
        </row>
        <row r="103">
          <cell r="AL103" t="str">
            <v>Débil</v>
          </cell>
          <cell r="AR103" t="str">
            <v>Fuerte</v>
          </cell>
          <cell r="AT103" t="str">
            <v>Débil</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Probable (4)</v>
          </cell>
        </row>
        <row r="130">
          <cell r="AP130" t="str">
            <v>Despues de la implementacion de controles el riesgo sigue en una zona de ubicación Alta, para ello se deben establecer acciones preventivas y dectectivas efectivas para asi reducir el riesgo y evitar su materializacion.</v>
          </cell>
        </row>
        <row r="134">
          <cell r="J134" t="str">
            <v>Menor (2)</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row r="13">
          <cell r="V13" t="str">
            <v xml:space="preserve">Riesgo de Gestión </v>
          </cell>
        </row>
        <row r="24">
          <cell r="AY24" t="str">
            <v>Cumplimiento</v>
          </cell>
        </row>
        <row r="29">
          <cell r="D29" t="str">
            <v>--- Todos los Trámites y Procedimientos Administrativos</v>
          </cell>
          <cell r="AD29" t="str">
            <v>Procesos misionales y de apoyo del Sistema Integrado de Gestión</v>
          </cell>
        </row>
        <row r="30">
          <cell r="D30">
            <v>0</v>
          </cell>
        </row>
        <row r="31">
          <cell r="D31">
            <v>0</v>
          </cell>
        </row>
        <row r="32">
          <cell r="D32">
            <v>0</v>
          </cell>
        </row>
        <row r="33">
          <cell r="D33">
            <v>0</v>
          </cell>
        </row>
        <row r="34">
          <cell r="D34">
            <v>0</v>
          </cell>
        </row>
        <row r="68">
          <cell r="AP68" t="str">
            <v>Alta</v>
          </cell>
        </row>
        <row r="72">
          <cell r="J72" t="str">
            <v>Posible (3)</v>
          </cell>
        </row>
        <row r="79">
          <cell r="J79" t="str">
            <v>Moderado (3)</v>
          </cell>
        </row>
        <row r="87">
          <cell r="AL87" t="str">
            <v>Fuerte</v>
          </cell>
          <cell r="AR87" t="str">
            <v>Fuerte</v>
          </cell>
          <cell r="AT87" t="str">
            <v>Fuerte</v>
          </cell>
          <cell r="AW87" t="str">
            <v>Moderado</v>
          </cell>
          <cell r="AZ87" t="str">
            <v>No disminuye</v>
          </cell>
        </row>
        <row r="88">
          <cell r="AL88" t="str">
            <v>Débil</v>
          </cell>
          <cell r="AR88" t="str">
            <v>Fuerte</v>
          </cell>
          <cell r="AT88" t="str">
            <v>Débil</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Fuerte</v>
          </cell>
          <cell r="AR102" t="str">
            <v>Fuerte</v>
          </cell>
          <cell r="AT102" t="str">
            <v>Fuerte</v>
          </cell>
          <cell r="AW102" t="str">
            <v>Moderado</v>
          </cell>
          <cell r="AZ102" t="str">
            <v>Indirectamente</v>
          </cell>
        </row>
        <row r="103">
          <cell r="AL103" t="str">
            <v>Débil</v>
          </cell>
          <cell r="AR103" t="str">
            <v>Fuerte</v>
          </cell>
          <cell r="AT103" t="str">
            <v>Débil</v>
          </cell>
        </row>
        <row r="104">
          <cell r="AL104" t="str">
            <v>Fuerte</v>
          </cell>
          <cell r="AR104" t="str">
            <v>Fuerte</v>
          </cell>
          <cell r="AT104" t="str">
            <v>Fuerte</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8">
        <row r="13">
          <cell r="V13" t="str">
            <v xml:space="preserve">Riesgo de Gestión </v>
          </cell>
        </row>
        <row r="24">
          <cell r="AY24" t="str">
            <v>Tecnología</v>
          </cell>
        </row>
        <row r="29">
          <cell r="D29" t="str">
            <v>--- Todos los Trámites y Procedimientos Administrativos</v>
          </cell>
          <cell r="AD29" t="str">
            <v>Procesos misionales y de apoyo del Sistema Integrado de Gestión</v>
          </cell>
        </row>
        <row r="30">
          <cell r="D30">
            <v>0</v>
          </cell>
        </row>
        <row r="31">
          <cell r="D31">
            <v>0</v>
          </cell>
        </row>
        <row r="32">
          <cell r="D32">
            <v>0</v>
          </cell>
        </row>
        <row r="33">
          <cell r="D33">
            <v>0</v>
          </cell>
        </row>
        <row r="34">
          <cell r="D34">
            <v>0</v>
          </cell>
        </row>
        <row r="68">
          <cell r="AP68" t="str">
            <v>Alta</v>
          </cell>
        </row>
        <row r="72">
          <cell r="J72" t="str">
            <v>Posible (3)</v>
          </cell>
          <cell r="AP72" t="str">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ell>
        </row>
        <row r="79">
          <cell r="J79" t="str">
            <v>Moderado (3)</v>
          </cell>
        </row>
        <row r="87">
          <cell r="AL87" t="str">
            <v>Débil</v>
          </cell>
          <cell r="AR87" t="str">
            <v>Fuerte</v>
          </cell>
          <cell r="AT87" t="str">
            <v>Débil</v>
          </cell>
          <cell r="AW87" t="str">
            <v>Moderado</v>
          </cell>
          <cell r="AZ87" t="str">
            <v>No disminuye</v>
          </cell>
        </row>
        <row r="88">
          <cell r="AL88" t="str">
            <v>Fuerte</v>
          </cell>
          <cell r="AR88" t="str">
            <v>Fuerte</v>
          </cell>
          <cell r="AT88" t="str">
            <v>Fuerte</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Débil</v>
          </cell>
          <cell r="AR102" t="str">
            <v>Fuerte</v>
          </cell>
          <cell r="AT102" t="str">
            <v>Débil</v>
          </cell>
          <cell r="AW102" t="str">
            <v>Débil</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4">
          <cell r="J134" t="str">
            <v>Moderado (3)</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18">
          <cell r="D18" t="str">
            <v>[Efectividad] Incumplimiento en la entrega de los resultados e impacto previstos</v>
          </cell>
          <cell r="S18" t="str">
            <v>para</v>
          </cell>
          <cell r="X18" t="str">
            <v>La debida defensa de los intereses del FPS-FNC dentro de procesos judiciales, incurriendo en  condenas en litigios que deberían haber sido favorables a la Entidad</v>
          </cell>
        </row>
        <row r="24">
          <cell r="AY24" t="str">
            <v>Cumplimiento</v>
          </cell>
        </row>
        <row r="29">
          <cell r="D29" t="str">
            <v>--- Todos los Trámites y Procedimientos Administrativos</v>
          </cell>
        </row>
        <row r="30">
          <cell r="D30">
            <v>0</v>
          </cell>
        </row>
        <row r="31">
          <cell r="D31">
            <v>0</v>
          </cell>
        </row>
        <row r="32">
          <cell r="D32">
            <v>0</v>
          </cell>
        </row>
        <row r="33">
          <cell r="D33">
            <v>0</v>
          </cell>
        </row>
        <row r="34">
          <cell r="D34">
            <v>0</v>
          </cell>
        </row>
        <row r="39">
          <cell r="J39" t="str">
            <v>Falta de coordinación entre las dependencias encargadas de la defensa, las áreas misionales y de apoyo</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51">
          <cell r="J51" t="str">
            <v>Desconocimiento de demandas o procesos, debido a deficiencias en la notificación de la Entidad</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8">
          <cell r="AP68" t="str">
            <v>Alta</v>
          </cell>
        </row>
        <row r="72">
          <cell r="J72" t="str">
            <v>Posible (3)</v>
          </cell>
        </row>
        <row r="79">
          <cell r="J79" t="str">
            <v>Moderado (3)</v>
          </cell>
        </row>
        <row r="87">
          <cell r="D87" t="str">
            <v>Elaboración de circular firmada por el director general estableciendo los tiempos máximos para atender las solicitudes de material probatorio formuladas por el área juridica para dar respuesta a los requerimientos de los despachos judiciales</v>
          </cell>
          <cell r="AL87" t="str">
            <v>Débil</v>
          </cell>
          <cell r="AR87" t="str">
            <v>Fuerte</v>
          </cell>
          <cell r="AT87" t="str">
            <v>Débil</v>
          </cell>
          <cell r="AW87" t="str">
            <v>Débil</v>
          </cell>
          <cell r="AZ87" t="str">
            <v>No disminuye</v>
          </cell>
        </row>
        <row r="88">
          <cell r="D88">
            <v>0</v>
          </cell>
          <cell r="AL88" t="str">
            <v/>
          </cell>
          <cell r="AR88" t="str">
            <v/>
          </cell>
          <cell r="AT88" t="str">
            <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t="str">
            <v>Requerir a las áreas misionales y de apoyo el insumo necesario para la debida defensa de la entidad,  mediante memorando firmado por todos los integrantes del comité</v>
          </cell>
          <cell r="AL102" t="str">
            <v>Débil</v>
          </cell>
          <cell r="AR102" t="str">
            <v>Fuerte</v>
          </cell>
          <cell r="AT102" t="str">
            <v>Débil</v>
          </cell>
          <cell r="AW102" t="str">
            <v>Débil</v>
          </cell>
          <cell r="AZ102" t="str">
            <v>No disminuye</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Alta</v>
          </cell>
        </row>
        <row r="127">
          <cell r="J127" t="str">
            <v>Posible (3)</v>
          </cell>
        </row>
        <row r="130">
          <cell r="AP130" t="str">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ell>
        </row>
        <row r="134">
          <cell r="J134" t="str">
            <v>Moderado (3)</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1 "/>
      <sheetName val="Contexto Estrat. Ins"/>
      <sheetName val="acta de cierre 2"/>
      <sheetName val="acta de cierre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sheetData sheetId="9">
        <row r="13">
          <cell r="V13" t="str">
            <v xml:space="preserve">Riesgo de Gestión </v>
          </cell>
        </row>
        <row r="24">
          <cell r="AY24" t="str">
            <v>Operativo</v>
          </cell>
        </row>
        <row r="29">
          <cell r="D29" t="str">
            <v>--- Todos los Trámites</v>
          </cell>
          <cell r="AD29" t="str">
            <v>Procesos de apoyo en el Sistema Integrado de Gestión</v>
          </cell>
        </row>
        <row r="68">
          <cell r="AP68" t="str">
            <v>Alta</v>
          </cell>
        </row>
        <row r="72">
          <cell r="J72" t="str">
            <v>Posible (3)</v>
          </cell>
        </row>
        <row r="79">
          <cell r="J79" t="str">
            <v>Moderado (3)</v>
          </cell>
        </row>
        <row r="87">
          <cell r="AL87" t="str">
            <v>Fuerte</v>
          </cell>
          <cell r="AR87" t="str">
            <v>Moderado</v>
          </cell>
          <cell r="AT87" t="str">
            <v>Moderado</v>
          </cell>
          <cell r="AW87" t="str">
            <v>Moderado</v>
          </cell>
          <cell r="AZ87" t="str">
            <v>No disminuye</v>
          </cell>
        </row>
        <row r="88">
          <cell r="AL88" t="str">
            <v>Fuerte</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Actualización de las tablas de retención documental</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0">
        <row r="13">
          <cell r="V13" t="str">
            <v xml:space="preserve">Riesgo de Gestión </v>
          </cell>
        </row>
        <row r="24">
          <cell r="AY24" t="str">
            <v>Estratégico</v>
          </cell>
        </row>
        <row r="29">
          <cell r="D29" t="str">
            <v>--- Todos los Procedimientos Administrativos</v>
          </cell>
          <cell r="AD29" t="str">
            <v>Todos los Procesos en el Sistema Integrado de Gestión</v>
          </cell>
        </row>
        <row r="68">
          <cell r="AP68" t="str">
            <v>Extrema</v>
          </cell>
        </row>
        <row r="72">
          <cell r="J72" t="str">
            <v>Posible (3)</v>
          </cell>
          <cell r="AP72" t="str">
            <v xml:space="preserve">Debido a que no se estan almacenados y digitalizados adecuadamente los archivos fisicos de la entidad, podría ocurrir el hecho de perdidas y deteriodo de estos lo que podria generar sanciones a la entidad por no aplicar la normativa vigente del tema. </v>
          </cell>
        </row>
        <row r="79">
          <cell r="J79" t="str">
            <v>Moderado (3)</v>
          </cell>
        </row>
        <row r="87">
          <cell r="D87" t="str">
            <v>Organizar el archivo fisico de la entidad aplicando la normatividad vigente del tema</v>
          </cell>
          <cell r="AL87" t="str">
            <v>Fuerte</v>
          </cell>
          <cell r="AR87" t="str">
            <v>Moderado</v>
          </cell>
          <cell r="AT87" t="str">
            <v>Moderado</v>
          </cell>
          <cell r="AW87" t="str">
            <v>Moderado</v>
          </cell>
          <cell r="AZ87" t="str">
            <v>No disminuye</v>
          </cell>
        </row>
        <row r="88">
          <cell r="D88" t="str">
            <v>Solicitar la contratación del personal capacitado para relizar actividades de archivo</v>
          </cell>
          <cell r="AL88" t="str">
            <v>Fuerte</v>
          </cell>
          <cell r="AR88" t="str">
            <v>Moderado</v>
          </cell>
          <cell r="AT88" t="str">
            <v>Moderado</v>
          </cell>
        </row>
        <row r="89">
          <cell r="D89" t="str">
            <v>Reconstrucción de los documentos afectados por la humedad</v>
          </cell>
          <cell r="AL89" t="str">
            <v>Fuerte</v>
          </cell>
          <cell r="AR89" t="str">
            <v>Moderado</v>
          </cell>
          <cell r="AT89" t="str">
            <v>Moderado</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 xml:space="preserve">Seguimientos periodicos a los avances de las actividades del proceso </v>
          </cell>
          <cell r="AL102" t="str">
            <v>Fuerte</v>
          </cell>
          <cell r="AR102" t="str">
            <v>Moderado</v>
          </cell>
          <cell r="AT102" t="str">
            <v>Moderado</v>
          </cell>
          <cell r="AW102" t="str">
            <v>Moderado</v>
          </cell>
          <cell r="AZ102" t="str">
            <v>No disminuye</v>
          </cell>
        </row>
        <row r="103">
          <cell r="D103" t="str">
            <v>Consecucion de un nuevo espacio para llevar el archivo</v>
          </cell>
          <cell r="AL103" t="str">
            <v>Fuerte</v>
          </cell>
          <cell r="AR103" t="str">
            <v>Moderado</v>
          </cell>
          <cell r="AT103" t="str">
            <v>Moderado</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1">
        <row r="13">
          <cell r="V13" t="str">
            <v xml:space="preserve">Riesgo de Gestión </v>
          </cell>
        </row>
        <row r="24">
          <cell r="AY24" t="str">
            <v>Operativo</v>
          </cell>
        </row>
        <row r="29">
          <cell r="D29" t="str">
            <v>--- Todos los Procedimientos Administrativos</v>
          </cell>
          <cell r="AD29" t="str">
            <v>Todos los procesos en el Sistema Integrado de Gestión</v>
          </cell>
        </row>
        <row r="68">
          <cell r="AP68" t="str">
            <v>Extrema</v>
          </cell>
        </row>
        <row r="72">
          <cell r="J72" t="str">
            <v>Posible (3)</v>
          </cell>
          <cell r="AP72" t="str">
            <v>La probalidad de que se materialice el riesgo es extrema, por lo tanto es necesario implementar acciones de mejora inmediatas. Si no estan almacenados y digitados los archivos fisicos podemos incurrir en sanciones legales por perdida de informacion</v>
          </cell>
        </row>
        <row r="79">
          <cell r="J79" t="str">
            <v>Moderado (3)</v>
          </cell>
        </row>
        <row r="87">
          <cell r="D87" t="str">
            <v>Habilitar un nuevo espacio para el almacenamiento de la informacion</v>
          </cell>
          <cell r="AL87" t="str">
            <v>Fuerte</v>
          </cell>
          <cell r="AR87" t="str">
            <v>Moderado</v>
          </cell>
          <cell r="AT87" t="str">
            <v>Moderado</v>
          </cell>
          <cell r="AW87" t="str">
            <v>Moderado</v>
          </cell>
          <cell r="AZ87" t="str">
            <v>No disminuye</v>
          </cell>
        </row>
        <row r="88">
          <cell r="AL88" t="str">
            <v/>
          </cell>
          <cell r="AR88" t="str">
            <v/>
          </cell>
          <cell r="AT88" t="str">
            <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D102" t="str">
            <v>Traladar el archivo de sitio de almacenamiento</v>
          </cell>
          <cell r="AL102" t="str">
            <v>Fuerte</v>
          </cell>
          <cell r="AR102" t="str">
            <v>Moderado</v>
          </cell>
          <cell r="AT102" t="str">
            <v>Moderado</v>
          </cell>
          <cell r="AW102" t="str">
            <v>Moderado</v>
          </cell>
          <cell r="AZ102" t="str">
            <v>No disminuye</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2">
        <row r="13">
          <cell r="V13" t="str">
            <v xml:space="preserve">Riesgo de Gestión </v>
          </cell>
        </row>
        <row r="29">
          <cell r="D29" t="str">
            <v>--- Todos los Trámites</v>
          </cell>
          <cell r="AD29" t="str">
            <v>Todos los procesos en el Sistema Integrado de Gestión</v>
          </cell>
        </row>
        <row r="68">
          <cell r="AP68" t="str">
            <v>Alta</v>
          </cell>
        </row>
        <row r="72">
          <cell r="J72" t="str">
            <v>Posible (3)</v>
          </cell>
        </row>
        <row r="79">
          <cell r="J79" t="str">
            <v>Moderado (3)</v>
          </cell>
        </row>
        <row r="87">
          <cell r="D87" t="str">
            <v>Realizar cronograma de mantenimiento</v>
          </cell>
          <cell r="AL87" t="str">
            <v>Moderado</v>
          </cell>
          <cell r="AR87" t="str">
            <v>Moderado</v>
          </cell>
          <cell r="AT87" t="str">
            <v>Moderado</v>
          </cell>
          <cell r="AW87" t="str">
            <v>Moderado</v>
          </cell>
          <cell r="AZ87" t="str">
            <v>No disminuye</v>
          </cell>
        </row>
        <row r="88">
          <cell r="D88" t="str">
            <v>Dar aplicación al plan de emergencia</v>
          </cell>
          <cell r="AL88" t="str">
            <v>Moderado</v>
          </cell>
          <cell r="AR88" t="str">
            <v>Moderado</v>
          </cell>
          <cell r="AT88" t="str">
            <v>Moderado</v>
          </cell>
        </row>
        <row r="89">
          <cell r="AL89" t="str">
            <v/>
          </cell>
          <cell r="AR89" t="str">
            <v/>
          </cell>
          <cell r="AT89" t="str">
            <v/>
          </cell>
        </row>
        <row r="90">
          <cell r="AL90" t="str">
            <v/>
          </cell>
          <cell r="AR90" t="str">
            <v/>
          </cell>
          <cell r="AT90" t="str">
            <v/>
          </cell>
        </row>
        <row r="91">
          <cell r="AL91" t="str">
            <v/>
          </cell>
          <cell r="AR91" t="str">
            <v/>
          </cell>
          <cell r="AT91" t="str">
            <v/>
          </cell>
        </row>
        <row r="92">
          <cell r="AL92" t="str">
            <v/>
          </cell>
          <cell r="AR92" t="str">
            <v/>
          </cell>
          <cell r="AT92" t="str">
            <v/>
          </cell>
        </row>
        <row r="93">
          <cell r="AL93" t="str">
            <v/>
          </cell>
          <cell r="AR93" t="str">
            <v/>
          </cell>
          <cell r="AT93" t="str">
            <v/>
          </cell>
        </row>
        <row r="94">
          <cell r="AL94" t="str">
            <v/>
          </cell>
          <cell r="AR94" t="str">
            <v/>
          </cell>
          <cell r="AT94" t="str">
            <v/>
          </cell>
        </row>
        <row r="95">
          <cell r="AL95" t="str">
            <v/>
          </cell>
          <cell r="AR95" t="str">
            <v/>
          </cell>
          <cell r="AT95" t="str">
            <v/>
          </cell>
        </row>
        <row r="96">
          <cell r="AL96" t="str">
            <v/>
          </cell>
          <cell r="AR96" t="str">
            <v/>
          </cell>
          <cell r="AT96" t="str">
            <v/>
          </cell>
        </row>
        <row r="102">
          <cell r="AL102" t="str">
            <v/>
          </cell>
          <cell r="AR102" t="str">
            <v/>
          </cell>
          <cell r="AT102" t="str">
            <v/>
          </cell>
          <cell r="AW102" t="str">
            <v/>
          </cell>
          <cell r="AZ102" t="str">
            <v/>
          </cell>
        </row>
        <row r="103">
          <cell r="AL103" t="str">
            <v/>
          </cell>
          <cell r="AR103" t="str">
            <v/>
          </cell>
          <cell r="AT103" t="str">
            <v/>
          </cell>
        </row>
        <row r="104">
          <cell r="AL104" t="str">
            <v/>
          </cell>
          <cell r="AR104" t="str">
            <v/>
          </cell>
          <cell r="AT104" t="str">
            <v/>
          </cell>
        </row>
        <row r="105">
          <cell r="AL105" t="str">
            <v/>
          </cell>
          <cell r="AR105" t="str">
            <v/>
          </cell>
          <cell r="AT105" t="str">
            <v/>
          </cell>
        </row>
        <row r="106">
          <cell r="AL106" t="str">
            <v/>
          </cell>
          <cell r="AR106" t="str">
            <v/>
          </cell>
          <cell r="AT106" t="str">
            <v/>
          </cell>
        </row>
        <row r="107">
          <cell r="AL107" t="str">
            <v/>
          </cell>
          <cell r="AR107" t="str">
            <v/>
          </cell>
          <cell r="AT107" t="str">
            <v/>
          </cell>
        </row>
        <row r="108">
          <cell r="AL108" t="str">
            <v/>
          </cell>
          <cell r="AR108" t="str">
            <v/>
          </cell>
          <cell r="AT108" t="str">
            <v/>
          </cell>
        </row>
        <row r="109">
          <cell r="AL109" t="str">
            <v/>
          </cell>
          <cell r="AR109" t="str">
            <v/>
          </cell>
          <cell r="AT109" t="str">
            <v/>
          </cell>
        </row>
        <row r="110">
          <cell r="AL110" t="str">
            <v/>
          </cell>
          <cell r="AR110" t="str">
            <v/>
          </cell>
          <cell r="AT110" t="str">
            <v/>
          </cell>
        </row>
        <row r="111">
          <cell r="AL111" t="str">
            <v/>
          </cell>
          <cell r="AR111" t="str">
            <v/>
          </cell>
          <cell r="AT111" t="str">
            <v/>
          </cell>
        </row>
        <row r="126">
          <cell r="AP126" t="str">
            <v>Alta</v>
          </cell>
        </row>
        <row r="127">
          <cell r="J127" t="str">
            <v>Posible (3)</v>
          </cell>
        </row>
        <row r="130">
          <cell r="AP130" t="str">
            <v>Se determina que la valoracion del riesgo residual es alta teniendo en cuenta el resultado de los controles ya existentes y se estableceran  acciones que eviten la materializacion del riesgo y se pueda reducir la ubicación del riesgo</v>
          </cell>
        </row>
        <row r="134">
          <cell r="J134" t="str">
            <v>Moderado (3)</v>
          </cell>
        </row>
      </sheetData>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cierre 1er riesgo-Ficha 1"/>
      <sheetName val="Contexto Estrat. Ins"/>
      <sheetName val="Acta cierre 2do riesgo-Ficha 3"/>
      <sheetName val="Contexto Proceso"/>
      <sheetName val="Priorización escenarios "/>
      <sheetName val="Inventario Controles "/>
      <sheetName val="Ficha1"/>
      <sheetName val="Ficha2"/>
      <sheetName val="Ficha3"/>
      <sheetName val="Ficha4"/>
      <sheetName val="Ficha5"/>
      <sheetName val="Mapa del Proceso"/>
      <sheetName val="Enc_Imp_Corrupción"/>
      <sheetName val="Imp_Est_Pro_Seg"/>
      <sheetName val="Imp_oportunidad"/>
      <sheetName val="Inventario de Activos"/>
      <sheetName val="Factibilidad"/>
      <sheetName val="Frecuencia"/>
    </sheetNames>
    <sheetDataSet>
      <sheetData sheetId="0"/>
      <sheetData sheetId="1"/>
      <sheetData sheetId="2"/>
      <sheetData sheetId="3"/>
      <sheetData sheetId="4"/>
      <sheetData sheetId="5"/>
      <sheetData sheetId="6"/>
      <sheetData sheetId="7"/>
      <sheetData sheetId="8">
        <row r="29">
          <cell r="AD29" t="str">
            <v>Todos los procesos en el Sistema Integrado de Gestión</v>
          </cell>
        </row>
        <row r="39">
          <cell r="J39" t="str">
            <v>Falta de actualización de la documentación de metodologías que incluye procedimientos, guía, formatos,etc para llevar a cabo una adecuada  gestión TICS.</v>
          </cell>
          <cell r="AD39" t="str">
            <v xml:space="preserve">
Retraso en las actividades diarias a realizar por parte de los funcionarios de la entidad</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v>0</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Realizar el levantamiento de necesidades funcionales del personal</v>
          </cell>
          <cell r="AL87" t="str">
            <v>Fuerte</v>
          </cell>
          <cell r="AR87" t="str">
            <v>Fuerte</v>
          </cell>
          <cell r="AT87" t="str">
            <v>Fuerte</v>
          </cell>
          <cell r="AW87" t="str">
            <v>Fuerte</v>
          </cell>
          <cell r="AZ87" t="str">
            <v>Directamente</v>
          </cell>
        </row>
        <row r="88">
          <cell r="D88" t="str">
            <v>Validar las necesidades funcionales del funcionario y/o contratista antes de la asignación del equipo de computo.</v>
          </cell>
          <cell r="AL88" t="str">
            <v>Fuerte</v>
          </cell>
          <cell r="AR88" t="str">
            <v>Fuerte</v>
          </cell>
          <cell r="AT88" t="str">
            <v>Fuerte</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v>0</v>
          </cell>
        </row>
        <row r="134">
          <cell r="J134" t="str">
            <v>Menor (2)</v>
          </cell>
        </row>
      </sheetData>
      <sheetData sheetId="9">
        <row r="29">
          <cell r="AD29" t="str">
            <v>Todos los procesos en el Sistema Integrado de Gestión</v>
          </cell>
        </row>
        <row r="39">
          <cell r="J39" t="str">
            <v>Insuficientes recursos financieros para adquirir aplicativos y sistemas de información que respondan a las necesidades de los procesos de la entidad</v>
          </cell>
          <cell r="AD39" t="str">
            <v xml:space="preserve">
Retraso en la operación de los funcionarios</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v>0</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Verificar tiempo de atención de los requerimientos de los usuarios internos</v>
          </cell>
          <cell r="AL87" t="str">
            <v>Fuerte</v>
          </cell>
          <cell r="AR87" t="str">
            <v>Fuerte</v>
          </cell>
          <cell r="AT87" t="str">
            <v>Fuerte</v>
          </cell>
          <cell r="AW87" t="str">
            <v>Fuerte</v>
          </cell>
          <cell r="AZ87" t="str">
            <v>Directamente</v>
          </cell>
        </row>
        <row r="88">
          <cell r="D88">
            <v>0</v>
          </cell>
          <cell r="AL88">
            <v>0</v>
          </cell>
          <cell r="AR88">
            <v>0</v>
          </cell>
          <cell r="AT88">
            <v>0</v>
          </cell>
        </row>
        <row r="89">
          <cell r="D89">
            <v>0</v>
          </cell>
          <cell r="AL89" t="str">
            <v/>
          </cell>
          <cell r="AR89" t="str">
            <v/>
          </cell>
          <cell r="AT89" t="str">
            <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v>0</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Baja</v>
          </cell>
        </row>
        <row r="127">
          <cell r="J127" t="str">
            <v>Rara vez (1)</v>
          </cell>
        </row>
        <row r="130">
          <cell r="AP130">
            <v>0</v>
          </cell>
        </row>
        <row r="134">
          <cell r="J134" t="str">
            <v>Menor (2)</v>
          </cell>
        </row>
      </sheetData>
      <sheetData sheetId="10">
        <row r="29">
          <cell r="AD29" t="str">
            <v>Procesos de apoyo en el Sistema Integrado de Gestión</v>
          </cell>
        </row>
        <row r="39">
          <cell r="J39" t="str">
            <v>Falta de actualización de la documentación de metodologías que incluye procedimientos, guía, formatos,etc para llevar a cabo una adecuada  gestión TICS.</v>
          </cell>
          <cell r="AD39" t="str">
            <v xml:space="preserve">
Falta de oportunidad en la entrega de resultados del proceso de TICs</v>
          </cell>
        </row>
        <row r="40">
          <cell r="J40">
            <v>0</v>
          </cell>
          <cell r="AD40">
            <v>0</v>
          </cell>
        </row>
        <row r="41">
          <cell r="J41">
            <v>0</v>
          </cell>
          <cell r="AD41">
            <v>0</v>
          </cell>
        </row>
        <row r="42">
          <cell r="J42">
            <v>0</v>
          </cell>
          <cell r="AD42">
            <v>0</v>
          </cell>
        </row>
        <row r="43">
          <cell r="J43">
            <v>0</v>
          </cell>
          <cell r="AD43">
            <v>0</v>
          </cell>
        </row>
        <row r="44">
          <cell r="J44">
            <v>0</v>
          </cell>
          <cell r="AD44">
            <v>0</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t="str">
            <v>Cambio de Gobierno y /o administración</v>
          </cell>
          <cell r="AD51">
            <v>0</v>
          </cell>
        </row>
        <row r="52">
          <cell r="J52">
            <v>0</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68">
          <cell r="AP68" t="str">
            <v>Moderada</v>
          </cell>
        </row>
        <row r="72">
          <cell r="J72" t="str">
            <v>Posible (3)</v>
          </cell>
          <cell r="AP72">
            <v>0</v>
          </cell>
        </row>
        <row r="79">
          <cell r="J79" t="str">
            <v>Menor (2)</v>
          </cell>
        </row>
        <row r="87">
          <cell r="D87" t="str">
            <v>Realizar la revisión del sistema de gestión del proceso de TICs</v>
          </cell>
          <cell r="AL87" t="str">
            <v>Débil</v>
          </cell>
          <cell r="AR87" t="str">
            <v>Moderado</v>
          </cell>
          <cell r="AT87" t="str">
            <v>Débil</v>
          </cell>
          <cell r="AW87" t="str">
            <v>Moderado</v>
          </cell>
          <cell r="AZ87" t="str">
            <v>No disminuye</v>
          </cell>
        </row>
        <row r="88">
          <cell r="D88" t="str">
            <v xml:space="preserve">
Verificar el cumplimiento de las actividades designadas al personal de apoyo del proceso de TICs</v>
          </cell>
          <cell r="AL88" t="str">
            <v>Fuerte</v>
          </cell>
          <cell r="AR88" t="str">
            <v>Fuerte</v>
          </cell>
          <cell r="AT88" t="str">
            <v>Fuerte</v>
          </cell>
        </row>
        <row r="89">
          <cell r="D89">
            <v>0</v>
          </cell>
          <cell r="AL89">
            <v>0</v>
          </cell>
          <cell r="AR89">
            <v>0</v>
          </cell>
          <cell r="AT89">
            <v>0</v>
          </cell>
        </row>
        <row r="90">
          <cell r="D90">
            <v>0</v>
          </cell>
          <cell r="AL90" t="str">
            <v/>
          </cell>
          <cell r="AR90" t="str">
            <v/>
          </cell>
          <cell r="AT90" t="str">
            <v/>
          </cell>
        </row>
        <row r="91">
          <cell r="D91">
            <v>0</v>
          </cell>
          <cell r="AL91" t="str">
            <v/>
          </cell>
          <cell r="AR91" t="str">
            <v/>
          </cell>
          <cell r="AT91" t="str">
            <v/>
          </cell>
        </row>
        <row r="92">
          <cell r="D92">
            <v>0</v>
          </cell>
          <cell r="AL92" t="str">
            <v/>
          </cell>
          <cell r="AR92" t="str">
            <v/>
          </cell>
          <cell r="AT92" t="str">
            <v/>
          </cell>
        </row>
        <row r="93">
          <cell r="D93">
            <v>0</v>
          </cell>
          <cell r="AL93" t="str">
            <v/>
          </cell>
          <cell r="AR93" t="str">
            <v/>
          </cell>
          <cell r="AT93" t="str">
            <v/>
          </cell>
        </row>
        <row r="94">
          <cell r="D94">
            <v>0</v>
          </cell>
          <cell r="AL94" t="str">
            <v/>
          </cell>
          <cell r="AR94" t="str">
            <v/>
          </cell>
          <cell r="AT94" t="str">
            <v/>
          </cell>
        </row>
        <row r="95">
          <cell r="D95">
            <v>0</v>
          </cell>
          <cell r="AL95" t="str">
            <v/>
          </cell>
          <cell r="AR95" t="str">
            <v/>
          </cell>
          <cell r="AT95" t="str">
            <v/>
          </cell>
        </row>
        <row r="96">
          <cell r="D96">
            <v>0</v>
          </cell>
          <cell r="AL96" t="str">
            <v/>
          </cell>
          <cell r="AR96" t="str">
            <v/>
          </cell>
          <cell r="AT96" t="str">
            <v/>
          </cell>
        </row>
        <row r="102">
          <cell r="D102">
            <v>0</v>
          </cell>
          <cell r="AL102" t="str">
            <v/>
          </cell>
          <cell r="AR102" t="str">
            <v/>
          </cell>
          <cell r="AT102" t="str">
            <v/>
          </cell>
          <cell r="AW102" t="str">
            <v/>
          </cell>
          <cell r="AZ102" t="str">
            <v/>
          </cell>
        </row>
        <row r="103">
          <cell r="D103">
            <v>0</v>
          </cell>
          <cell r="AL103" t="str">
            <v/>
          </cell>
          <cell r="AR103" t="str">
            <v/>
          </cell>
          <cell r="AT103" t="str">
            <v/>
          </cell>
        </row>
        <row r="104">
          <cell r="D104">
            <v>0</v>
          </cell>
          <cell r="AL104" t="str">
            <v/>
          </cell>
          <cell r="AR104" t="str">
            <v/>
          </cell>
          <cell r="AT104" t="str">
            <v/>
          </cell>
        </row>
        <row r="105">
          <cell r="D105">
            <v>0</v>
          </cell>
          <cell r="AL105" t="str">
            <v/>
          </cell>
          <cell r="AR105" t="str">
            <v/>
          </cell>
          <cell r="AT105" t="str">
            <v/>
          </cell>
        </row>
        <row r="106">
          <cell r="D106">
            <v>0</v>
          </cell>
          <cell r="AL106" t="str">
            <v/>
          </cell>
          <cell r="AR106" t="str">
            <v/>
          </cell>
          <cell r="AT106" t="str">
            <v/>
          </cell>
        </row>
        <row r="107">
          <cell r="D107">
            <v>0</v>
          </cell>
          <cell r="AL107" t="str">
            <v/>
          </cell>
          <cell r="AR107" t="str">
            <v/>
          </cell>
          <cell r="AT107" t="str">
            <v/>
          </cell>
        </row>
        <row r="108">
          <cell r="D108">
            <v>0</v>
          </cell>
          <cell r="AL108" t="str">
            <v/>
          </cell>
          <cell r="AR108" t="str">
            <v/>
          </cell>
          <cell r="AT108" t="str">
            <v/>
          </cell>
        </row>
        <row r="109">
          <cell r="D109">
            <v>0</v>
          </cell>
          <cell r="AL109" t="str">
            <v/>
          </cell>
          <cell r="AR109" t="str">
            <v/>
          </cell>
          <cell r="AT109" t="str">
            <v/>
          </cell>
        </row>
        <row r="110">
          <cell r="D110">
            <v>0</v>
          </cell>
          <cell r="AL110" t="str">
            <v/>
          </cell>
          <cell r="AR110" t="str">
            <v/>
          </cell>
          <cell r="AT110" t="str">
            <v/>
          </cell>
        </row>
        <row r="111">
          <cell r="D111">
            <v>0</v>
          </cell>
          <cell r="AL111" t="str">
            <v/>
          </cell>
          <cell r="AR111" t="str">
            <v/>
          </cell>
          <cell r="AT111" t="str">
            <v/>
          </cell>
        </row>
        <row r="126">
          <cell r="AP126" t="str">
            <v>Moderada</v>
          </cell>
        </row>
        <row r="127">
          <cell r="J127" t="str">
            <v>Posible (3)</v>
          </cell>
        </row>
        <row r="130">
          <cell r="AP130">
            <v>0</v>
          </cell>
        </row>
        <row r="134">
          <cell r="J134" t="str">
            <v>Menor (2)</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00000"/>
  </sheetPr>
  <dimension ref="A1:BG126"/>
  <sheetViews>
    <sheetView showGridLines="0" tabSelected="1" view="pageBreakPreview" topLeftCell="AQ1" zoomScale="44" zoomScaleNormal="44" zoomScaleSheetLayoutView="44" zoomScalePageLayoutView="53" workbookViewId="0">
      <selection activeCell="AV15" sqref="AV15"/>
    </sheetView>
  </sheetViews>
  <sheetFormatPr baseColWidth="10" defaultColWidth="11.42578125" defaultRowHeight="18" x14ac:dyDescent="0.25"/>
  <cols>
    <col min="1" max="1" width="39.28515625" style="58" customWidth="1"/>
    <col min="2" max="3" width="30.7109375" style="7" customWidth="1"/>
    <col min="4" max="4" width="50.7109375" style="7" customWidth="1"/>
    <col min="5" max="5" width="60.7109375" style="7" customWidth="1"/>
    <col min="6" max="6" width="78.28515625" style="12" customWidth="1"/>
    <col min="7" max="7" width="58" style="12" customWidth="1"/>
    <col min="8" max="9" width="70.7109375" style="12" customWidth="1"/>
    <col min="10" max="10" width="75.7109375" style="12" customWidth="1"/>
    <col min="11" max="11" width="15.42578125" style="32" customWidth="1"/>
    <col min="12" max="12" width="15.140625" style="32" customWidth="1"/>
    <col min="13" max="13" width="18.85546875" style="32" customWidth="1"/>
    <col min="14" max="14" width="76.140625" style="12" customWidth="1"/>
    <col min="15" max="15" width="107.85546875" style="12" customWidth="1"/>
    <col min="16" max="16" width="16.28515625" style="30" customWidth="1"/>
    <col min="17" max="17" width="16.85546875" style="30" customWidth="1"/>
    <col min="18" max="18" width="15.85546875" style="30" customWidth="1"/>
    <col min="19" max="19" width="22.140625" style="30" customWidth="1"/>
    <col min="20" max="20" width="27.140625" style="30" customWidth="1"/>
    <col min="21" max="21" width="63.28515625" style="12" customWidth="1"/>
    <col min="22" max="22" width="15.85546875" style="30" customWidth="1"/>
    <col min="23" max="23" width="17" style="30" customWidth="1"/>
    <col min="24" max="24" width="20.140625" style="30" customWidth="1"/>
    <col min="25" max="25" width="19.28515625" style="30" customWidth="1"/>
    <col min="26" max="26" width="25.5703125" style="30" customWidth="1"/>
    <col min="27" max="28" width="10.7109375" style="30" customWidth="1"/>
    <col min="29" max="29" width="26.28515625" style="58" customWidth="1"/>
    <col min="30" max="30" width="70.7109375" style="7" customWidth="1"/>
    <col min="31" max="31" width="28.42578125" style="58" customWidth="1"/>
    <col min="32" max="32" width="100.7109375" style="7" customWidth="1"/>
    <col min="33" max="33" width="50.7109375" style="7" customWidth="1"/>
    <col min="34" max="34" width="60.7109375" style="7" customWidth="1"/>
    <col min="35" max="35" width="34.85546875" style="32" customWidth="1"/>
    <col min="36" max="36" width="33.140625" style="32" customWidth="1"/>
    <col min="37" max="37" width="118.7109375" style="152" customWidth="1"/>
    <col min="38" max="38" width="25.7109375" style="144" customWidth="1"/>
    <col min="39" max="39" width="100.7109375" style="175" customWidth="1"/>
    <col min="40" max="40" width="100.7109375" style="7" customWidth="1"/>
    <col min="41" max="41" width="61.28515625" style="7" customWidth="1"/>
    <col min="42" max="42" width="64.140625" style="7" customWidth="1"/>
    <col min="43" max="44" width="30.7109375" style="30" customWidth="1"/>
    <col min="45" max="45" width="119.42578125" style="152" customWidth="1"/>
    <col min="46" max="46" width="25.7109375" style="121" customWidth="1"/>
    <col min="47" max="47" width="100.7109375" style="175" customWidth="1"/>
    <col min="48" max="50" width="60.7109375" style="7" customWidth="1"/>
    <col min="51" max="54" width="11.42578125" style="7" customWidth="1"/>
    <col min="55" max="16384" width="11.42578125" style="7"/>
  </cols>
  <sheetData>
    <row r="1" spans="1:50" s="4" customFormat="1" ht="38.450000000000003" customHeight="1" x14ac:dyDescent="0.3">
      <c r="A1" s="416"/>
      <c r="B1" s="416"/>
      <c r="C1" s="416"/>
      <c r="D1" s="594" t="s">
        <v>1</v>
      </c>
      <c r="E1" s="596" t="s">
        <v>873</v>
      </c>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8"/>
      <c r="AS1" s="145"/>
      <c r="AT1" s="126"/>
      <c r="AU1" s="171"/>
      <c r="AV1" s="408"/>
      <c r="AW1" s="409"/>
      <c r="AX1" s="410"/>
    </row>
    <row r="2" spans="1:50" s="4" customFormat="1" ht="38.450000000000003" customHeight="1" x14ac:dyDescent="0.3">
      <c r="A2" s="416"/>
      <c r="B2" s="416"/>
      <c r="C2" s="416"/>
      <c r="D2" s="595"/>
      <c r="E2" s="599"/>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1"/>
      <c r="AS2" s="146"/>
      <c r="AT2" s="127"/>
      <c r="AU2" s="172"/>
      <c r="AV2" s="411"/>
      <c r="AW2" s="412"/>
      <c r="AX2" s="413"/>
    </row>
    <row r="3" spans="1:50" s="4" customFormat="1" ht="4.9000000000000004" customHeight="1" x14ac:dyDescent="0.3">
      <c r="A3" s="57"/>
      <c r="D3" s="13"/>
      <c r="E3" s="13"/>
      <c r="F3" s="14"/>
      <c r="G3" s="14"/>
      <c r="H3" s="14"/>
      <c r="I3" s="14"/>
      <c r="J3" s="14"/>
      <c r="K3" s="13"/>
      <c r="L3" s="13"/>
      <c r="M3" s="13"/>
      <c r="N3" s="14"/>
      <c r="O3" s="14"/>
      <c r="P3" s="13"/>
      <c r="Q3" s="13"/>
      <c r="R3" s="13"/>
      <c r="S3" s="13"/>
      <c r="T3" s="13"/>
      <c r="U3" s="14"/>
      <c r="V3" s="13"/>
      <c r="W3" s="13"/>
      <c r="X3" s="13"/>
      <c r="Y3" s="13"/>
      <c r="Z3" s="13"/>
      <c r="AA3" s="13"/>
      <c r="AB3" s="13"/>
      <c r="AC3" s="13"/>
      <c r="AD3" s="13"/>
      <c r="AE3" s="13"/>
      <c r="AF3" s="13"/>
      <c r="AG3" s="13"/>
      <c r="AH3" s="13"/>
      <c r="AI3" s="13"/>
      <c r="AJ3" s="13"/>
      <c r="AK3" s="147"/>
      <c r="AL3" s="117"/>
      <c r="AM3" s="173"/>
      <c r="AN3" s="13"/>
      <c r="AO3" s="13"/>
      <c r="AP3" s="13"/>
      <c r="AQ3" s="13"/>
      <c r="AR3" s="13"/>
      <c r="AS3" s="147"/>
      <c r="AT3" s="117"/>
      <c r="AU3" s="173"/>
      <c r="AV3" s="13"/>
      <c r="AW3" s="13"/>
      <c r="AX3" s="13"/>
    </row>
    <row r="4" spans="1:50" s="4" customFormat="1" ht="31.5" customHeight="1" x14ac:dyDescent="0.3">
      <c r="A4" s="432" t="s">
        <v>2</v>
      </c>
      <c r="B4" s="432"/>
      <c r="C4" s="433">
        <v>44469</v>
      </c>
      <c r="D4" s="433"/>
      <c r="E4" s="433"/>
      <c r="F4" s="15"/>
      <c r="G4" s="15"/>
      <c r="H4" s="15"/>
      <c r="I4" s="15"/>
      <c r="J4" s="15"/>
      <c r="K4" s="35"/>
      <c r="L4" s="35"/>
      <c r="M4" s="35"/>
      <c r="N4" s="15"/>
      <c r="O4" s="16"/>
      <c r="P4" s="2"/>
      <c r="Q4" s="2"/>
      <c r="R4" s="2"/>
      <c r="S4" s="2"/>
      <c r="T4" s="2"/>
      <c r="U4" s="16"/>
      <c r="V4" s="2"/>
      <c r="W4" s="2"/>
      <c r="X4" s="2"/>
      <c r="Y4" s="2"/>
      <c r="Z4" s="2"/>
      <c r="AA4" s="35"/>
      <c r="AB4" s="35"/>
      <c r="AC4" s="59"/>
      <c r="AD4" s="1"/>
      <c r="AE4" s="2"/>
      <c r="AF4" s="2"/>
      <c r="AG4" s="2"/>
      <c r="AH4" s="2"/>
      <c r="AI4" s="2"/>
      <c r="AJ4" s="2"/>
      <c r="AK4" s="148"/>
      <c r="AL4" s="118"/>
      <c r="AM4" s="174"/>
      <c r="AN4" s="2"/>
      <c r="AO4" s="2"/>
      <c r="AP4" s="2"/>
      <c r="AQ4" s="2"/>
      <c r="AR4" s="2"/>
      <c r="AS4" s="148"/>
      <c r="AT4" s="118"/>
      <c r="AU4" s="174"/>
      <c r="AV4" s="2"/>
      <c r="AW4" s="2"/>
      <c r="AX4" s="2"/>
    </row>
    <row r="5" spans="1:50" s="4" customFormat="1" ht="4.9000000000000004" customHeight="1" x14ac:dyDescent="0.3">
      <c r="A5" s="33"/>
      <c r="B5" s="3"/>
      <c r="D5" s="2"/>
      <c r="E5" s="2"/>
      <c r="F5" s="16"/>
      <c r="G5" s="16"/>
      <c r="H5" s="16"/>
      <c r="I5" s="16"/>
      <c r="J5" s="16"/>
      <c r="K5" s="2"/>
      <c r="L5" s="2"/>
      <c r="M5" s="2"/>
      <c r="N5" s="16"/>
      <c r="O5" s="16"/>
      <c r="P5" s="2"/>
      <c r="Q5" s="2"/>
      <c r="R5" s="2"/>
      <c r="S5" s="2"/>
      <c r="T5" s="2"/>
      <c r="U5" s="16"/>
      <c r="V5" s="2"/>
      <c r="W5" s="2"/>
      <c r="X5" s="2"/>
      <c r="Y5" s="2"/>
      <c r="Z5" s="2"/>
      <c r="AA5" s="2"/>
      <c r="AB5" s="2"/>
      <c r="AC5" s="2"/>
      <c r="AD5" s="2"/>
      <c r="AE5" s="2"/>
      <c r="AF5" s="2"/>
      <c r="AG5" s="2"/>
      <c r="AH5" s="2"/>
      <c r="AI5" s="2"/>
      <c r="AJ5" s="2"/>
      <c r="AK5" s="148"/>
      <c r="AL5" s="118"/>
      <c r="AM5" s="174"/>
      <c r="AN5" s="2"/>
      <c r="AO5" s="2"/>
      <c r="AP5" s="2"/>
      <c r="AQ5" s="2"/>
      <c r="AR5" s="2"/>
      <c r="AS5" s="148"/>
      <c r="AT5" s="118"/>
      <c r="AU5" s="174"/>
      <c r="AV5" s="2"/>
      <c r="AW5" s="2"/>
      <c r="AX5" s="2"/>
    </row>
    <row r="6" spans="1:50" s="4" customFormat="1" ht="5.0999999999999996" customHeight="1" x14ac:dyDescent="0.3">
      <c r="A6" s="34"/>
      <c r="B6" s="414"/>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row>
    <row r="7" spans="1:50" s="4" customFormat="1" ht="29.25" customHeight="1" x14ac:dyDescent="0.3">
      <c r="A7" s="437" t="s">
        <v>38</v>
      </c>
      <c r="B7" s="437"/>
      <c r="C7" s="444" t="s">
        <v>39</v>
      </c>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row>
    <row r="8" spans="1:50" s="4" customFormat="1" ht="11.25" customHeight="1" x14ac:dyDescent="0.3">
      <c r="A8" s="57"/>
      <c r="B8" s="5"/>
      <c r="C8" s="6"/>
      <c r="D8" s="6"/>
      <c r="E8" s="6"/>
      <c r="F8" s="17"/>
      <c r="G8" s="17"/>
      <c r="H8" s="17"/>
      <c r="I8" s="17"/>
      <c r="J8" s="17"/>
      <c r="K8" s="31"/>
      <c r="L8" s="31"/>
      <c r="M8" s="31"/>
      <c r="N8" s="17"/>
      <c r="O8" s="17"/>
      <c r="P8" s="18"/>
      <c r="Q8" s="18"/>
      <c r="R8" s="18"/>
      <c r="S8" s="18"/>
      <c r="T8" s="18"/>
      <c r="U8" s="17"/>
      <c r="V8" s="18"/>
      <c r="W8" s="18"/>
      <c r="X8" s="18"/>
      <c r="Y8" s="18"/>
      <c r="Z8" s="18"/>
      <c r="AA8" s="18"/>
      <c r="AB8" s="18"/>
      <c r="AC8" s="34"/>
      <c r="AE8" s="34"/>
      <c r="AI8" s="31"/>
      <c r="AJ8" s="31"/>
      <c r="AK8" s="149"/>
      <c r="AL8" s="142"/>
      <c r="AM8" s="175"/>
      <c r="AQ8" s="18"/>
      <c r="AR8" s="18"/>
      <c r="AS8" s="149"/>
      <c r="AT8" s="119"/>
      <c r="AU8" s="175"/>
    </row>
    <row r="9" spans="1:50" s="4" customFormat="1" ht="21" customHeight="1" x14ac:dyDescent="0.3">
      <c r="A9" s="437" t="s">
        <v>3</v>
      </c>
      <c r="B9" s="437"/>
      <c r="C9" s="438" t="s">
        <v>40</v>
      </c>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40"/>
    </row>
    <row r="10" spans="1:50" s="4" customFormat="1" ht="15.75" customHeight="1" x14ac:dyDescent="0.3">
      <c r="A10" s="437"/>
      <c r="B10" s="437"/>
      <c r="C10" s="441"/>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0" s="4" customFormat="1" ht="11.25" customHeight="1" thickBot="1" x14ac:dyDescent="0.35">
      <c r="A11" s="63"/>
      <c r="B11" s="64"/>
      <c r="C11" s="64"/>
      <c r="D11" s="64"/>
      <c r="E11" s="64"/>
      <c r="F11" s="65"/>
      <c r="G11" s="65"/>
      <c r="H11" s="65"/>
      <c r="I11" s="65"/>
      <c r="J11" s="65"/>
      <c r="K11" s="66"/>
      <c r="L11" s="66"/>
      <c r="M11" s="66"/>
      <c r="N11" s="65"/>
      <c r="O11" s="65"/>
      <c r="P11" s="67"/>
      <c r="Q11" s="67"/>
      <c r="R11" s="67"/>
      <c r="S11" s="67"/>
      <c r="T11" s="67"/>
      <c r="U11" s="65"/>
      <c r="V11" s="67"/>
      <c r="W11" s="67"/>
      <c r="X11" s="67"/>
      <c r="Y11" s="67"/>
      <c r="Z11" s="67"/>
      <c r="AA11" s="67"/>
      <c r="AB11" s="67"/>
      <c r="AC11" s="63"/>
      <c r="AD11" s="64"/>
      <c r="AE11" s="63"/>
      <c r="AF11" s="64"/>
      <c r="AG11" s="64"/>
      <c r="AH11" s="64"/>
      <c r="AI11" s="66"/>
      <c r="AJ11" s="66"/>
      <c r="AK11" s="150"/>
      <c r="AL11" s="143"/>
      <c r="AM11" s="176"/>
      <c r="AN11" s="64"/>
      <c r="AO11" s="64"/>
      <c r="AP11" s="64"/>
      <c r="AQ11" s="67"/>
      <c r="AR11" s="67"/>
      <c r="AS11" s="150"/>
      <c r="AT11" s="120"/>
      <c r="AU11" s="176"/>
      <c r="AV11" s="64"/>
      <c r="AW11" s="64"/>
      <c r="AX11" s="64"/>
    </row>
    <row r="12" spans="1:50" s="18" customFormat="1" ht="56.25" customHeight="1" x14ac:dyDescent="0.3">
      <c r="A12" s="423" t="s">
        <v>0</v>
      </c>
      <c r="B12" s="425" t="s">
        <v>4</v>
      </c>
      <c r="C12" s="427" t="s">
        <v>5</v>
      </c>
      <c r="D12" s="417" t="s">
        <v>6</v>
      </c>
      <c r="E12" s="419"/>
      <c r="F12" s="188" t="s">
        <v>7</v>
      </c>
      <c r="G12" s="429" t="s">
        <v>8</v>
      </c>
      <c r="H12" s="421" t="s">
        <v>9</v>
      </c>
      <c r="I12" s="431"/>
      <c r="J12" s="427" t="s">
        <v>10</v>
      </c>
      <c r="K12" s="420" t="s">
        <v>11</v>
      </c>
      <c r="L12" s="421"/>
      <c r="M12" s="421"/>
      <c r="N12" s="431"/>
      <c r="O12" s="417" t="s">
        <v>12</v>
      </c>
      <c r="P12" s="418"/>
      <c r="Q12" s="418"/>
      <c r="R12" s="418"/>
      <c r="S12" s="418"/>
      <c r="T12" s="419"/>
      <c r="U12" s="417" t="s">
        <v>13</v>
      </c>
      <c r="V12" s="418"/>
      <c r="W12" s="418"/>
      <c r="X12" s="418"/>
      <c r="Y12" s="418"/>
      <c r="Z12" s="419"/>
      <c r="AA12" s="420" t="s">
        <v>14</v>
      </c>
      <c r="AB12" s="421"/>
      <c r="AC12" s="421"/>
      <c r="AD12" s="422"/>
      <c r="AE12" s="496" t="s">
        <v>30</v>
      </c>
      <c r="AF12" s="447" t="s">
        <v>395</v>
      </c>
      <c r="AG12" s="418"/>
      <c r="AH12" s="418"/>
      <c r="AI12" s="418"/>
      <c r="AJ12" s="419"/>
      <c r="AK12" s="495" t="s">
        <v>400</v>
      </c>
      <c r="AL12" s="495"/>
      <c r="AM12" s="472" t="s">
        <v>738</v>
      </c>
      <c r="AN12" s="448" t="s">
        <v>398</v>
      </c>
      <c r="AO12" s="449"/>
      <c r="AP12" s="449"/>
      <c r="AQ12" s="449"/>
      <c r="AR12" s="449"/>
      <c r="AS12" s="495" t="s">
        <v>399</v>
      </c>
      <c r="AT12" s="495"/>
      <c r="AU12" s="472" t="s">
        <v>738</v>
      </c>
      <c r="AV12" s="431" t="s">
        <v>37</v>
      </c>
      <c r="AW12" s="429" t="s">
        <v>32</v>
      </c>
      <c r="AX12" s="451" t="s">
        <v>33</v>
      </c>
    </row>
    <row r="13" spans="1:50" s="18" customFormat="1" ht="165" customHeight="1" thickBot="1" x14ac:dyDescent="0.35">
      <c r="A13" s="424"/>
      <c r="B13" s="426"/>
      <c r="C13" s="428"/>
      <c r="D13" s="189" t="s">
        <v>15</v>
      </c>
      <c r="E13" s="189" t="s">
        <v>16</v>
      </c>
      <c r="F13" s="190" t="s">
        <v>17</v>
      </c>
      <c r="G13" s="430"/>
      <c r="H13" s="191" t="s">
        <v>18</v>
      </c>
      <c r="I13" s="192" t="s">
        <v>19</v>
      </c>
      <c r="J13" s="428"/>
      <c r="K13" s="193" t="s">
        <v>20</v>
      </c>
      <c r="L13" s="193" t="s">
        <v>21</v>
      </c>
      <c r="M13" s="194" t="s">
        <v>22</v>
      </c>
      <c r="N13" s="194" t="s">
        <v>23</v>
      </c>
      <c r="O13" s="189" t="s">
        <v>24</v>
      </c>
      <c r="P13" s="195" t="s">
        <v>25</v>
      </c>
      <c r="Q13" s="195" t="s">
        <v>26</v>
      </c>
      <c r="R13" s="195" t="s">
        <v>27</v>
      </c>
      <c r="S13" s="195" t="s">
        <v>28</v>
      </c>
      <c r="T13" s="195" t="s">
        <v>29</v>
      </c>
      <c r="U13" s="189" t="s">
        <v>24</v>
      </c>
      <c r="V13" s="195" t="s">
        <v>25</v>
      </c>
      <c r="W13" s="195" t="s">
        <v>26</v>
      </c>
      <c r="X13" s="195" t="s">
        <v>27</v>
      </c>
      <c r="Y13" s="195" t="s">
        <v>28</v>
      </c>
      <c r="Z13" s="195" t="s">
        <v>29</v>
      </c>
      <c r="AA13" s="193" t="s">
        <v>20</v>
      </c>
      <c r="AB13" s="193" t="s">
        <v>21</v>
      </c>
      <c r="AC13" s="194" t="s">
        <v>22</v>
      </c>
      <c r="AD13" s="196" t="s">
        <v>23</v>
      </c>
      <c r="AE13" s="497"/>
      <c r="AF13" s="197" t="s">
        <v>31</v>
      </c>
      <c r="AG13" s="189" t="s">
        <v>32</v>
      </c>
      <c r="AH13" s="189" t="s">
        <v>33</v>
      </c>
      <c r="AI13" s="189" t="s">
        <v>34</v>
      </c>
      <c r="AJ13" s="189" t="s">
        <v>35</v>
      </c>
      <c r="AK13" s="198" t="s">
        <v>396</v>
      </c>
      <c r="AL13" s="199" t="s">
        <v>397</v>
      </c>
      <c r="AM13" s="473"/>
      <c r="AN13" s="197" t="s">
        <v>36</v>
      </c>
      <c r="AO13" s="189" t="s">
        <v>32</v>
      </c>
      <c r="AP13" s="189" t="s">
        <v>33</v>
      </c>
      <c r="AQ13" s="189" t="s">
        <v>34</v>
      </c>
      <c r="AR13" s="189" t="s">
        <v>35</v>
      </c>
      <c r="AS13" s="198" t="s">
        <v>396</v>
      </c>
      <c r="AT13" s="199" t="s">
        <v>397</v>
      </c>
      <c r="AU13" s="473"/>
      <c r="AV13" s="450"/>
      <c r="AW13" s="430"/>
      <c r="AX13" s="452"/>
    </row>
    <row r="14" spans="1:50" s="79" customFormat="1" ht="12" customHeight="1" thickBot="1" x14ac:dyDescent="0.3">
      <c r="AK14" s="151"/>
      <c r="AL14" s="122"/>
      <c r="AM14" s="177"/>
      <c r="AS14" s="151"/>
      <c r="AT14" s="122"/>
      <c r="AU14" s="177"/>
    </row>
    <row r="15" spans="1:50" s="39" customFormat="1" ht="348.75" customHeight="1" x14ac:dyDescent="0.25">
      <c r="A15" s="372" t="s">
        <v>43</v>
      </c>
      <c r="B15" s="254" t="str">
        <f>IF([3]Ficha1!$V$13="","",[3]Ficha1!$V$13)</f>
        <v xml:space="preserve">Riesgo de Gestión </v>
      </c>
      <c r="C15" s="254" t="str">
        <f>IF([3]Ficha1!$AY$24="","",[3]Ficha1!$AY$24)</f>
        <v>Operativo</v>
      </c>
      <c r="D15" s="259" t="s">
        <v>156</v>
      </c>
      <c r="E15" s="259" t="s">
        <v>288</v>
      </c>
      <c r="F15" s="251" t="str">
        <f>CONCATENATE(IF([3]Ficha1!$D$29="","",[3]Ficha1!$D$29),"
",IF([3]Ficha1!$D$30="","",[3]Ficha1!$D$30),"
",IF([3]Ficha1!$D$31="","",[3]Ficha1!$D$31),"
",IF([3]Ficha1!$D$32="","",[3]Ficha1!$D$32),"
",IF([3]Ficha1!$D$33="","",[3]Ficha1!$D$33),"
",IF([3]Ficha1!$D$34="","",[3]Ficha1!$D$34))</f>
        <v>--- Ningún Trámite y Procedimiento Administrativo
0
0
0
0
0</v>
      </c>
      <c r="G15" s="251" t="str">
        <f>IF([3]Ficha1!$AD$29="","",[3]Ficha1!$AD$29)</f>
        <v>Todos los procesos en el Sistema Integrado de Gestión</v>
      </c>
      <c r="H15" s="251" t="s">
        <v>289</v>
      </c>
      <c r="I15" s="251" t="str">
        <f>CONCATENATE(IF([3]Ficha1!$J$51="","",[3]Ficha1!$J$51),"
",IF([3]Ficha1!$J$52="","",[3]Ficha1!$J$52),"
",IF([3]Ficha1!$J$53="","",[3]Ficha1!$J$53),"
",IF([3]Ficha1!$J$54="","",[3]Ficha1!$J$54),"
",IF([3]Ficha1!$J$55="","",[3]Ficha1!$J$55),"
",IF([3]Ficha1!$J$56="","",[3]Ficha1!$J$56),"
",IF([3]Ficha1!$J$57="","",[3]Ficha1!$J$57),"
",IF([3]Ficha1!$J$58="","",[3]Ficha1!$J$58),"
",IF([3]Ficha1!$J$59="","",[3]Ficha1!$J$59),"
",IF([3]Ficha1!$J$60="","",[3]Ficha1!$J$60))</f>
        <v xml:space="preserve">   
Traslado del negocio de pensiones a la UGPP
Cambios en la normatividad 
0
0
0
0
0
0
0
0</v>
      </c>
      <c r="J15" s="251" t="str">
        <f>CONCATENATE(IF([3]Ficha1!$AD$39="","",[3]Ficha1!$AD$39),"
",IF([3]Ficha1!$AD$40="","",[3]Ficha1!$AD$40),"
",IF([3]Ficha1!$AD$41="","",[3]Ficha1!$AD$41),"
",IF([3]Ficha1!$AD$42="","",[3]Ficha1!$AD$42),"
",IF([3]Ficha1!$AD$43="","",[3]Ficha1!$AD$43),"
",IF([3]Ficha1!$AD$44="","",[3]Ficha1!$AD$44),"
",IF([3]Ficha1!$AD$45="","",[3]Ficha1!$AD$45),"
",IF([3]Ficha1!$AD$46="","",[3]Ficha1!$AD$46),"
",IF([3]Ficha1!$AD$47="","",[3]Ficha1!$AD$47),"
",IF([3]Ficha1!$AD$48="","",[3]Ficha1!$AD$48),"
",IF([3]Ficha1!$AD$49="","",[3]Ficha1!$AD$49),"
",IF([3]Ficha1!$AD$50="","",[3]Ficha1!$AD$50),"
",IF([3]Ficha1!$AD$51="","",[3]Ficha1!$AD$51),"
",IF([3]Ficha1!$AD$52="","",[3]Ficha1!$AD$52),"
",IF([3]Ficha1!$AD$53="","",[3]Ficha1!$AD$53),"
",IF([3]Ficha1!$AD$54="","",[3]Ficha1!$AD$54),"
",IF([3]Ficha1!$AD$55="","",[3]Ficha1!$AD$55),"
",IF([3]Ficha1!$AD$56="","",[3]Ficha1!$AD$56),"
",IF([3]Ficha1!$AD$57="","",[3]Ficha1!$AD$57),"
",IF([3]Ficha1!$AD$58="","",[3]Ficha1!$AD$58),"
",IF([3]Ficha1!$AD$59="","",[3]Ficha1!$AD$59),"
",IF([3]Ficha1!$AD$60="","",[3]Ficha1!$AD$60))</f>
        <v xml:space="preserve">
Incumplimiento de los objetivos estrategicos de la entidad
Actuación de la entidad de forma desarticulada frente a los lineamientos del sector y o de los objetivos del Plan Nacional de Desarrollo.
Que no se cuente con información, veras, efectiva y oportuna necesaria para la toma de decisiones.
0
0
0
0
0
0
0
0
0
0
0
0
0
0
0
0
0
0
0</v>
      </c>
      <c r="K15" s="248" t="str">
        <f>IF([3]Ficha1!$J$72="","",[3]Ficha1!$J$72)</f>
        <v>Posible (3)</v>
      </c>
      <c r="L15" s="248" t="str">
        <f>IF([3]Ficha1!$J$79="","",[3]Ficha1!$J$79)</f>
        <v>Moderado (3)</v>
      </c>
      <c r="M15" s="247" t="str">
        <f>IF([3]Ficha1!$AP$68="","",[3]Ficha1!$AP$68)</f>
        <v>Alta</v>
      </c>
      <c r="N15" s="251" t="str">
        <f>IF([3]Ficha1!$AP$72="","",[3]Ficha1!$AP$72)</f>
        <v>La probabilidad de que suceda se ubica en una escala de 3 y el impacto 3.
Si se materializa el riesgo, puede afectar a la entidad ocasionando, Incumplimiento en las metas y objetivos institucionales afectando el cumplimiento en las metas de gobierno  y/o- Imagen institucional afectada  por insatisfacción en  la prestación del servicio a los usuarios o ciudadanos.</v>
      </c>
      <c r="O15" s="251" t="str">
        <f>CONCATENATE(IF([3]Ficha1!$D$87="","",[3]Ficha1!$D$87),"
",IF([3]Ficha1!$D$88="","",[3]Ficha1!$D$88),"
",IF([3]Ficha1!$D$89="","",[3]Ficha1!$D$89),"
",IF([3]Ficha1!$D$90="","",[3]Ficha1!$D$90),"
",IF([3]Ficha1!$D$91="","",[3]Ficha1!$D$91),"
",IF([3]Ficha1!$D$92="","",[3]Ficha1!$D$92),"
",IF([3]Ficha1!$D$93="","",[3]Ficha1!$D$93),"
",IF([3]Ficha1!$D$94="","",[3]Ficha1!$D$94),"
",IF([3]Ficha1!$D$95="","",[3]Ficha1!$D$95),"
",IF([3]Ficha1!$D$96="","",[3]Ficha1!$D$96))</f>
        <v>Revisar los elementos del direccionamiento estratégico y del Diagnóstico Institucional Anual
0
0
0
0
0
0
0
0
0</v>
      </c>
      <c r="P15" s="246" t="str">
        <f>CONCATENATE(IF([3]Ficha1!$AL$87="","",[3]Ficha1!$AL$87),"
",IF([3]Ficha1!$AL$88="","",[3]Ficha1!$AL$88),"
",IF([3]Ficha1!$AL$89="","",[3]Ficha1!$AL$89),"
",IF([3]Ficha1!$AL$90="","",[3]Ficha1!$AL$90),"
",IF([3]Ficha1!$AL$91="","",[3]Ficha1!$AL$91),"
",IF([3]Ficha1!$AL$92="","",[3]Ficha1!$AL$92),"
",IF([3]Ficha1!$AL$93="","",[3]Ficha1!$AL$93),"
",IF([3]Ficha1!$AL$94="","",[3]Ficha1!$AL$94),"
",IF([3]Ficha1!$AL$95="","",[3]Ficha1!$AL$95),"
",IF([3]Ficha1!$AL$96="","",[3]Ficha1!$AL$96))</f>
        <v xml:space="preserve">Fuerte
0
0
</v>
      </c>
      <c r="Q15" s="246" t="str">
        <f>CONCATENATE(IF([3]Ficha1!$AR$87="","",[3]Ficha1!$AR$87),"
",IF([3]Ficha1!$AR$88="","",[3]Ficha1!$AR$88),"
",IF([3]Ficha1!$AR$89="","",[3]Ficha1!$AR$89),"
",IF([3]Ficha1!$AR$90="","",[3]Ficha1!$AR$90),"
",IF([3]Ficha1!$AR$91="","",[3]Ficha1!$AR$91),"
",IF([3]Ficha1!$AR$92="","",[3]Ficha1!$AR$92),"
",IF([3]Ficha1!$AR$93="","",[3]Ficha1!$AR$93),"
",IF([3]Ficha1!$AR$94="","",[3]Ficha1!$AR$94),"
",IF([3]Ficha1!$AR$95="","",[3]Ficha1!$AR$95),"
",IF([3]Ficha1!$AR$96="","",[3]Ficha1!$AR$96))</f>
        <v xml:space="preserve">Fuerte
0
</v>
      </c>
      <c r="R15" s="246" t="str">
        <f>CONCATENATE(IF([3]Ficha1!$AT$87="","",[3]Ficha1!$AT$87),"
",IF([3]Ficha1!$AT$88="","",[3]Ficha1!$AT$88),"
",IF([3]Ficha1!$AT$89="","",[3]Ficha1!$AT$89),"
",IF([3]Ficha1!$AT$90="","",[3]Ficha1!$AT$90),"
",IF([3]Ficha1!$AT$91="","",[3]Ficha1!$AT$91),"
",IF([3]Ficha1!$AT$92="","",[3]Ficha1!$AT$92),"
",IF([3]Ficha1!$AT$93="","",[3]Ficha1!$AT$93),"
",IF([3]Ficha1!$AT$94="","",[3]Ficha1!$AT$94),"
",IF([3]Ficha1!$AT$95="","",[3]Ficha1!$AT$95),"
",IF([3]Ficha1!$AT$96="","",[3]Ficha1!$AT$96))</f>
        <v xml:space="preserve">Fuerte
0
</v>
      </c>
      <c r="S15" s="247" t="str">
        <f>IF([3]Ficha1!$AW$87="","",[3]Ficha1!$AW$87)</f>
        <v>Fuerte</v>
      </c>
      <c r="T15" s="246" t="str">
        <f>IF([3]Ficha1!$AZ$87="","",[3]Ficha1!$AZ$87)</f>
        <v>Directamente</v>
      </c>
      <c r="U15" s="251" t="str">
        <f>CONCATENATE(IF([3]Ficha1!$D$102="","",[3]Ficha1!$D$102),"
",IF([3]Ficha1!$D$103="","",[3]Ficha1!$D$103),"
",IF([3]Ficha1!$D$104="","",[3]Ficha1!$D$104),"
",IF([3]Ficha1!$D$105="","",[3]Ficha1!$D$105),"
",IF([3]Ficha1!$D$106="","",[3]Ficha1!$D$106),"
",IF([3]Ficha1!$D$107="","",[3]Ficha1!$D$107),"
",IF([3]Ficha1!$D$108="","",[3]Ficha1!$D$108),"
",IF([3]Ficha1!$D$109="","",[3]Ficha1!$D$109),"
",IF([3]Ficha1!$D$110="","",[3]Ficha1!$D$110),"
",IF([3]Ficha1!$D$111="","",[3]Ficha1!$D$111))</f>
        <v>0
0
0
0
0
0
0
0
0
0</v>
      </c>
      <c r="V15" s="246" t="str">
        <f>CONCATENATE(IF([3]Ficha1!$AL$102="","",[3]Ficha1!$AL$102),"
",IF([3]Ficha1!$AL$103="","",[3]Ficha1!$AL$103),"
",IF([3]Ficha1!$AL$104="","",[3]Ficha1!$AL$104),"
",IF([3]Ficha1!$AL$105="","",[3]Ficha1!$AL$105),"
",IF([3]Ficha1!$AL$106="","",[3]Ficha1!$AL$106),"
",IF([3]Ficha1!$AL$107="","",[3]Ficha1!$AL$107),"
",IF([3]Ficha1!$AL$108="","",[3]Ficha1!$AL$108),"
",IF([3]Ficha1!$AL$109="","",[3]Ficha1!$AL$109),"
",IF([3]Ficha1!$AL$110="","",[3]Ficha1!$AL$110),"
",IF([3]Ficha1!$AL$111="","",[3]Ficha1!$AL$111))</f>
        <v xml:space="preserve">
</v>
      </c>
      <c r="W15" s="246" t="str">
        <f>CONCATENATE(IF([3]Ficha1!$AR$102="","",[3]Ficha1!$AR$102),"
",IF([3]Ficha1!$AR$103="","",[3]Ficha1!$AR$103),"
",IF([3]Ficha1!$AR$104="","",[3]Ficha1!$AR$104),"
",IF([3]Ficha1!$AR$105="","",[3]Ficha1!$AR$105),"
",IF([3]Ficha1!$AR$106="","",[3]Ficha1!$AR$106),"
",IF([3]Ficha1!$AR$107="","",[3]Ficha1!$AR$107),"
",IF([3]Ficha1!$AR$108="","",[3]Ficha1!$AR$108),"
",IF([3]Ficha1!$AR$109="","",[3]Ficha1!$AR$109),"
",IF([3]Ficha1!$AR$110="","",[3]Ficha1!$AR$110),"
",IF([3]Ficha1!$AR$111="","",[3]Ficha1!$AR$111))</f>
        <v xml:space="preserve">
</v>
      </c>
      <c r="X15" s="246" t="str">
        <f>CONCATENATE(IF([3]Ficha1!$AT$102="","",[3]Ficha1!$AT$102),"
",IF([3]Ficha1!$AT$103="","",[3]Ficha1!$AT$103),"
",IF([3]Ficha1!$AT$104="","",[3]Ficha1!$AT$104),"
",IF([3]Ficha1!$AT$105="","",[3]Ficha1!$AT$105),"
",IF([3]Ficha1!$AT$106="","",[3]Ficha1!$AT$106),"
",IF([3]Ficha1!$AT$107="","",[3]Ficha1!$AT$107),"
",IF([3]Ficha1!$AT$108="","",[3]Ficha1!$AT$108),"
",IF([3]Ficha1!$AT$109="","",[3]Ficha1!$AT$109),"
",IF([3]Ficha1!$AT$110="","",[3]Ficha1!$AT$110),"
",IF([3]Ficha1!$AT$111="","",[3]Ficha1!$AT$111))</f>
        <v xml:space="preserve">
</v>
      </c>
      <c r="Y15" s="247" t="str">
        <f>IF([3]Ficha1!$AW$102="","",[3]Ficha1!$AW$102)</f>
        <v/>
      </c>
      <c r="Z15" s="246" t="str">
        <f>IF([3]Ficha1!$AZ$102="","",[3]Ficha1!$AZ$102)</f>
        <v/>
      </c>
      <c r="AA15" s="248" t="str">
        <f>IF([3]Ficha1!$J$127="","",[3]Ficha1!$J$127)</f>
        <v>Rara vez (1)</v>
      </c>
      <c r="AB15" s="248" t="str">
        <f>IF([3]Ficha1!$J$134="","",[3]Ficha1!$J$134)</f>
        <v>Moderado (3)</v>
      </c>
      <c r="AC15" s="25" t="str">
        <f>IF([3]Ficha1!$AP$126="","",[3]Ficha1!$AP$126)</f>
        <v>Moderada</v>
      </c>
      <c r="AD15" s="251" t="str">
        <f>IF([3]Ficha1!$AP$130="","",[3]Ficha1!$AP$130)</f>
        <v>Los controles existentes son aplicados de manera oportuna y la desviaciones y resultados no se  documentan.</v>
      </c>
      <c r="AE15" s="25" t="s">
        <v>42</v>
      </c>
      <c r="AF15" s="251" t="s">
        <v>743</v>
      </c>
      <c r="AG15" s="251" t="s">
        <v>159</v>
      </c>
      <c r="AH15" s="251" t="s">
        <v>160</v>
      </c>
      <c r="AI15" s="28" t="s">
        <v>161</v>
      </c>
      <c r="AJ15" s="28" t="s">
        <v>162</v>
      </c>
      <c r="AK15" s="129" t="s">
        <v>880</v>
      </c>
      <c r="AL15" s="201">
        <v>1</v>
      </c>
      <c r="AM15" s="179" t="s">
        <v>1007</v>
      </c>
      <c r="AN15" s="251" t="s">
        <v>744</v>
      </c>
      <c r="AO15" s="251" t="s">
        <v>163</v>
      </c>
      <c r="AP15" s="253" t="s">
        <v>290</v>
      </c>
      <c r="AQ15" s="38" t="s">
        <v>164</v>
      </c>
      <c r="AR15" s="68" t="s">
        <v>165</v>
      </c>
      <c r="AS15" s="28" t="s">
        <v>881</v>
      </c>
      <c r="AT15" s="124">
        <v>1</v>
      </c>
      <c r="AU15" s="178" t="s">
        <v>1007</v>
      </c>
      <c r="AV15" s="70"/>
      <c r="AW15" s="162"/>
      <c r="AX15" s="168"/>
    </row>
    <row r="16" spans="1:50" s="39" customFormat="1" ht="308.25" customHeight="1" x14ac:dyDescent="0.25">
      <c r="A16" s="374"/>
      <c r="B16" s="255" t="str">
        <f>IF([3]Ficha2!$V$13="","",[3]Ficha2!$V$13)</f>
        <v xml:space="preserve">Riesgo de Gestión </v>
      </c>
      <c r="C16" s="255" t="str">
        <f>IF([3]Ficha2!$AY$24="","",[3]Ficha2!$AY$24)</f>
        <v>Financiero</v>
      </c>
      <c r="D16" s="256" t="s">
        <v>112</v>
      </c>
      <c r="E16" s="256" t="s">
        <v>183</v>
      </c>
      <c r="F16" s="250" t="str">
        <f>CONCATENATE(IF([3]Ficha2!$D$29="","",[3]Ficha2!$D$29),"
",IF([3]Ficha2!$D$30="","",[3]Ficha2!$D$30),"
",IF([3]Ficha2!$D$31="","",[3]Ficha2!$D$31),"
",IF([3]Ficha2!$D$32="","",[3]Ficha2!$D$32),"
",IF([3]Ficha2!$D$33="","",[3]Ficha2!$D$33),"
",IF([3]Ficha2!$D$34="","",[3]Ficha2!$D$34))</f>
        <v>--- Ningún Trámite y Procedimiento Administrativo
0
0
0
0
0</v>
      </c>
      <c r="G16" s="250" t="str">
        <f>IF([3]Ficha2!$AD$29="","",[3]Ficha2!$AD$29)</f>
        <v>Procesos misionales y estratégicos misionales en el Sistema Integrado de Gestión</v>
      </c>
      <c r="H16" s="250" t="str">
        <f>CONCATENATE(IF([3]Ficha2!$J$39="","",[3]Ficha2!$J$39),"
",IF([3]Ficha2!$J$40="","",[3]Ficha2!$J$40),"
",IF([3]Ficha2!$J$41="","",[3]Ficha2!$J$41),"
",IF([3]Ficha2!$J$42="","",[3]Ficha2!$J$42),"
",IF([3]Ficha2!$J$43="","",[3]Ficha2!$J$43),"
",IF([3]Ficha2!$J$44="","",[3]Ficha2!$J$44),"
",IF([3]Ficha2!$J$45="","",[3]Ficha2!$J$45),"
",IF([3]Ficha2!$J$46="","",[3]Ficha2!$J$46),"
",IF([3]Ficha2!$J$47="","",[3]Ficha2!$J$47),"
",IF([3]Ficha2!$J$48="","",[3]Ficha2!$J$48))</f>
        <v>Falta de comunicación asertiva y efectiva entre las áreas responsables de la formulación del anteproyecto del presupuesto.
0
0
0
0
0
0
0
0
0</v>
      </c>
      <c r="I16" s="250" t="str">
        <f>CONCATENATE(IF([3]Ficha2!$J$51="","",[3]Ficha2!$J$51),"
",IF([3]Ficha2!$J$52="","",[3]Ficha2!$J$52),"
",IF([3]Ficha2!$J$53="","",[3]Ficha2!$J$53),"
",IF([3]Ficha2!$J$54="","",[3]Ficha2!$J$54),"
",IF([3]Ficha2!$J$55="","",[3]Ficha2!$J$55),"
",IF([3]Ficha2!$J$56="","",[3]Ficha2!$J$56),"
",IF([3]Ficha2!$J$57="","",[3]Ficha2!$J$57),"
",IF([3]Ficha2!$J$58="","",[3]Ficha2!$J$58),"
",IF([3]Ficha2!$J$59="","",[3]Ficha2!$J$59),"
",IF([3]Ficha2!$J$60="","",[3]Ficha2!$J$60))</f>
        <v>Reducción de presupuesto por las políticas impartidas del Gobierno Nación,  tanto de los Rubros presupuestales de Ingresos como de Gastos.
0
0
0
0
0
0
0
0
0</v>
      </c>
      <c r="J16" s="36" t="s">
        <v>166</v>
      </c>
      <c r="K16" s="249" t="str">
        <f>IF([3]Ficha2!$J$72="","",[3]Ficha2!$J$72)</f>
        <v>Posible (3)</v>
      </c>
      <c r="L16" s="249" t="str">
        <f>IF([3]Ficha2!$J$79="","",[3]Ficha2!$J$79)</f>
        <v>Moderado (3)</v>
      </c>
      <c r="M16" s="241" t="str">
        <f>IF([3]Ficha2!$AP$68="","",[3]Ficha2!$AP$68)</f>
        <v>Alta</v>
      </c>
      <c r="N16" s="250" t="str">
        <f>IF([3]Ficha2!$AP$72="","",[3]Ficha2!$AP$72)</f>
        <v xml:space="preserve"> La probabilidad de que suceda se ubica en una escala de 4 y el impacto 3, por tanto se pueden presentar Pago de sanciones económicas por incumplimiento en la normatividad aplicable ante un ente regulador, las cuales afectan en un valor ≥1% y &lt;5% del presupuesto general de la entida. </v>
      </c>
      <c r="O16" s="40" t="str">
        <f>CONCATENATE(IF([3]Ficha2!$D$87="","",[3]Ficha2!$D$87),"
",IF([3]Ficha2!$D$88="","",[3]Ficha2!$D$88),"
",IF([3]Ficha2!$D$89="","",[3]Ficha2!$D$89),"
",IF([3]Ficha2!$D$90="","",[3]Ficha2!$D$90),"
",IF([3]Ficha2!$D$91="","",[3]Ficha2!$D$91),"
",IF([3]Ficha2!$D$92="","",[3]Ficha2!$D$92),"
",IF([3]Ficha2!$D$93="","",[3]Ficha2!$D$93),"
",IF([3]Ficha2!$D$94="","",[3]Ficha2!$D$94),"
",IF([3]Ficha2!$D$95="","",[3]Ficha2!$D$95),"
",IF([3]Ficha2!$D$96="","",[3]Ficha2!$D$96))</f>
        <v>Verificar que todas las necesidades de presupuesto reportadas por los procesos de la entidad se encuentren registrados en la hoja de trabajo anteproyecto ideal.
Validar que todas las necesidades de presupuesto reportadas por los procesos de la entidad se encuentren registrados en la hoja de trabajo anteproyecto ideal.
0
0
0
0
0
0
0
0</v>
      </c>
      <c r="P16" s="242" t="str">
        <f>CONCATENATE(IF([3]Ficha2!$AL$87="","",[3]Ficha2!$AL$87),"
",IF([3]Ficha2!$AL$88="","",[3]Ficha2!$AL$88),"
",IF([3]Ficha2!$AL$89="","",[3]Ficha2!$AL$89),"
",IF([3]Ficha2!$AL$90="","",[3]Ficha2!$AL$90),"
",IF([3]Ficha2!$AL$91="","",[3]Ficha2!$AL$91),"
",IF([3]Ficha2!$AL$92="","",[3]Ficha2!$AL$92),"
",IF([3]Ficha2!$AL$93="","",[3]Ficha2!$AL$93),"
",IF([3]Ficha2!$AL$94="","",[3]Ficha2!$AL$94),"
",IF([3]Ficha2!$AL$95="","",[3]Ficha2!$AL$95),"
",IF([3]Ficha2!$AL$96="","",[3]Ficha2!$AL$96))</f>
        <v xml:space="preserve">Fuerte
Fuerte
</v>
      </c>
      <c r="Q16" s="242" t="str">
        <f>CONCATENATE(IF([3]Ficha2!$AR$87="","",[3]Ficha2!$AR$87),"
",IF([3]Ficha2!$AR$88="","",[3]Ficha2!$AR$88),"
",IF([3]Ficha2!$AR$89="","",[3]Ficha2!$AR$89),"
",IF([3]Ficha2!$AR$90="","",[3]Ficha2!$AR$90),"
",IF([3]Ficha2!$AR$91="","",[3]Ficha2!$AR$91),"
",IF([3]Ficha2!$AR$92="","",[3]Ficha2!$AR$92),"
",IF([3]Ficha2!$AR$93="","",[3]Ficha2!$AR$93),"
",IF([3]Ficha2!$AR$94="","",[3]Ficha2!$AR$94),"
",IF([3]Ficha2!$AR$95="","",[3]Ficha2!$AR$95),"
",IF([3]Ficha2!$AR$96="","",[3]Ficha2!$AR$96))</f>
        <v xml:space="preserve">Fuerte
Fuerte
</v>
      </c>
      <c r="R16" s="242" t="str">
        <f>CONCATENATE(IF([3]Ficha2!$AT$87="","",[3]Ficha2!$AT$87),"
",IF([3]Ficha2!$AT$88="","",[3]Ficha2!$AT$88),"
",IF([3]Ficha2!$AT$89="","",[3]Ficha2!$AT$89),"
",IF([3]Ficha2!$AT$90="","",[3]Ficha2!$AT$90),"
",IF([3]Ficha2!$AT$91="","",[3]Ficha2!$AT$91),"
",IF([3]Ficha2!$AT$92="","",[3]Ficha2!$AT$92),"
",IF([3]Ficha2!$AT$93="","",[3]Ficha2!$AT$93),"
",IF([3]Ficha2!$AT$94="","",[3]Ficha2!$AT$94),"
",IF([3]Ficha2!$AT$95="","",[3]Ficha2!$AT$95),"
",IF([3]Ficha2!$AT$96="","",[3]Ficha2!$AT$96))</f>
        <v xml:space="preserve">Fuerte
Fuerte
</v>
      </c>
      <c r="S16" s="241" t="str">
        <f>IF([3]Ficha2!$AW$87="","",[3]Ficha2!$AW$87)</f>
        <v>Fuerte</v>
      </c>
      <c r="T16" s="242" t="str">
        <f>IF([3]Ficha2!$AZ$87="","",[3]Ficha2!$AZ$87)</f>
        <v>Directamente</v>
      </c>
      <c r="U16" s="250" t="str">
        <f>CONCATENATE(IF([3]Ficha2!$D$102="","",[3]Ficha2!$D$102),"
",IF([3]Ficha2!$D$103="","",[3]Ficha2!$D$103),"
",IF([3]Ficha2!$D$104="","",[3]Ficha2!$D$104),"
",IF([3]Ficha2!$D$105="","",[3]Ficha2!$D$105),"
",IF([3]Ficha2!$D$106="","",[3]Ficha2!$D$106),"
",IF([3]Ficha2!$D$107="","",[3]Ficha2!$D$107),"
",IF([3]Ficha2!$D$108="","",[3]Ficha2!$D$108),"
",IF([3]Ficha2!$D$109="","",[3]Ficha2!$D$109),"
",IF([3]Ficha2!$D$110="","",[3]Ficha2!$D$110),"
",IF([3]Ficha2!$D$111="","",[3]Ficha2!$D$111))</f>
        <v>Demostrar a los entes de control o regulacón que se solicitaron los recursos, pero por techos macroeconomicos no fueron asigandos 
0
0
0
0
0
0
0
0
0</v>
      </c>
      <c r="V16" s="242" t="str">
        <f>CONCATENATE(IF([3]Ficha2!$AL$102="","",[3]Ficha2!$AL$102),"
",IF([3]Ficha2!$AL$103="","",[3]Ficha2!$AL$103),"
",IF([3]Ficha2!$AL$104="","",[3]Ficha2!$AL$104),"
",IF([3]Ficha2!$AL$105="","",[3]Ficha2!$AL$105),"
",IF([3]Ficha2!$AL$106="","",[3]Ficha2!$AL$106),"
",IF([3]Ficha2!$AL$107="","",[3]Ficha2!$AL$107),"
",IF([3]Ficha2!$AL$108="","",[3]Ficha2!$AL$108),"
",IF([3]Ficha2!$AL$109="","",[3]Ficha2!$AL$109),"
",IF([3]Ficha2!$AL$110="","",[3]Ficha2!$AL$110),"
",IF([3]Ficha2!$AL$111="","",[3]Ficha2!$AL$111))</f>
        <v xml:space="preserve">Fuerte
</v>
      </c>
      <c r="W16" s="242" t="str">
        <f>CONCATENATE(IF([3]Ficha2!$AR$102="","",[3]Ficha2!$AR$102),"
",IF([3]Ficha2!$AR$103="","",[3]Ficha2!$AR$103),"
",IF([3]Ficha2!$AR$104="","",[3]Ficha2!$AR$104),"
",IF([3]Ficha2!$AR$105="","",[3]Ficha2!$AR$105),"
",IF([3]Ficha2!$AR$106="","",[3]Ficha2!$AR$106),"
",IF([3]Ficha2!$AR$107="","",[3]Ficha2!$AR$107),"
",IF([3]Ficha2!$AR$108="","",[3]Ficha2!$AR$108),"
",IF([3]Ficha2!$AR$109="","",[3]Ficha2!$AR$109),"
",IF([3]Ficha2!$AR$110="","",[3]Ficha2!$AR$110),"
",IF([3]Ficha2!$AR$111="","",[3]Ficha2!$AR$111))</f>
        <v xml:space="preserve">Fuerte
</v>
      </c>
      <c r="X16" s="242" t="str">
        <f>CONCATENATE(IF([3]Ficha2!$AT$102="","",[3]Ficha2!$AT$102),"
",IF([3]Ficha2!$AT$103="","",[3]Ficha2!$AT$103),"
",IF([3]Ficha2!$AT$104="","",[3]Ficha2!$AT$104),"
",IF([3]Ficha2!$AT$105="","",[3]Ficha2!$AT$105),"
",IF([3]Ficha2!$AT$106="","",[3]Ficha2!$AT$106),"
",IF([3]Ficha2!$AT$107="","",[3]Ficha2!$AT$107),"
",IF([3]Ficha2!$AT$108="","",[3]Ficha2!$AT$108),"
",IF([3]Ficha2!$AT$109="","",[3]Ficha2!$AT$109),"
",IF([3]Ficha2!$AT$110="","",[3]Ficha2!$AT$110),"
",IF([3]Ficha2!$AT$111="","",[3]Ficha2!$AT$111))</f>
        <v xml:space="preserve">Fuerte
</v>
      </c>
      <c r="Y16" s="241" t="str">
        <f>IF([3]Ficha2!$AW$102="","",[3]Ficha2!$AW$102)</f>
        <v>Fuerte</v>
      </c>
      <c r="Z16" s="242" t="str">
        <f>IF([3]Ficha2!$AZ$102="","",[3]Ficha2!$AZ$102)</f>
        <v>Directamente</v>
      </c>
      <c r="AA16" s="249" t="str">
        <f>IF([3]Ficha2!$J$127="","",[3]Ficha2!$J$127)</f>
        <v>Rara vez (1)</v>
      </c>
      <c r="AB16" s="249" t="str">
        <f>IF([3]Ficha2!$J$134="","",[3]Ficha2!$J$134)</f>
        <v>Insignificante (1)</v>
      </c>
      <c r="AC16" s="260" t="str">
        <f>IF([3]Ficha2!$AP$126="","",[3]Ficha2!$AP$126)</f>
        <v>Baja</v>
      </c>
      <c r="AD16" s="250" t="str">
        <f>IF([3]Ficha2!$AP$130="","",[3]Ficha2!$AP$130)</f>
        <v>Al contar con una primera versión de anteproyecto de presupuesto en febrero de cada vigencias, se garantizaría la inclusión de todas las necesidades de la entidad</v>
      </c>
      <c r="AE16" s="260" t="s">
        <v>44</v>
      </c>
      <c r="AF16" s="250" t="s">
        <v>842</v>
      </c>
      <c r="AG16" s="250" t="s">
        <v>167</v>
      </c>
      <c r="AH16" s="250" t="s">
        <v>168</v>
      </c>
      <c r="AI16" s="41" t="s">
        <v>169</v>
      </c>
      <c r="AJ16" s="41" t="s">
        <v>170</v>
      </c>
      <c r="AK16" s="41" t="s">
        <v>882</v>
      </c>
      <c r="AL16" s="202">
        <v>1</v>
      </c>
      <c r="AM16" s="243" t="s">
        <v>1007</v>
      </c>
      <c r="AN16" s="250" t="s">
        <v>740</v>
      </c>
      <c r="AO16" s="250" t="s">
        <v>173</v>
      </c>
      <c r="AP16" s="250" t="s">
        <v>291</v>
      </c>
      <c r="AQ16" s="41" t="s">
        <v>172</v>
      </c>
      <c r="AR16" s="69" t="s">
        <v>171</v>
      </c>
      <c r="AS16" s="41" t="s">
        <v>883</v>
      </c>
      <c r="AT16" s="123">
        <v>0.4</v>
      </c>
      <c r="AU16" s="180" t="s">
        <v>1007</v>
      </c>
      <c r="AV16" s="166"/>
      <c r="AW16" s="161"/>
      <c r="AX16" s="167"/>
    </row>
    <row r="17" spans="1:50" s="39" customFormat="1" ht="202.5" customHeight="1" x14ac:dyDescent="0.25">
      <c r="A17" s="375"/>
      <c r="B17" s="357" t="str">
        <f>IF([3]Ficha3!$V$13="","",[3]Ficha3!$V$13)</f>
        <v xml:space="preserve">Riesgo de Gestión </v>
      </c>
      <c r="C17" s="357" t="str">
        <f>IF([3]Ficha3!$AY$24="","",[3]Ficha3!$AY$24)</f>
        <v>Cumplimiento</v>
      </c>
      <c r="D17" s="359" t="s">
        <v>156</v>
      </c>
      <c r="E17" s="359" t="s">
        <v>184</v>
      </c>
      <c r="F17" s="348" t="str">
        <f>CONCATENATE(IF([3]Ficha3!$D$29="","",[3]Ficha3!$D$29),"
",IF([3]Ficha3!$D$30="","",[3]Ficha3!$D$30),"
",IF([3]Ficha3!$D$31="","",[3]Ficha3!$D$31),"
",IF([3]Ficha3!$D$32="","",[3]Ficha3!$D$32),"
",IF([3]Ficha3!$D$33="","",[3]Ficha3!$D$33),"
",IF([3]Ficha3!$D$34="","",[3]Ficha3!$D$34))</f>
        <v>--- Ningún Trámite y Procedimiento Administrativo
0
0
0
0
0</v>
      </c>
      <c r="G17" s="348" t="str">
        <f>IF([3]Ficha3!$AD$29="","",[3]Ficha3!$AD$29)</f>
        <v>Todos los procesos en el Sistema Integrado de Gestión</v>
      </c>
      <c r="H17" s="348" t="s">
        <v>175</v>
      </c>
      <c r="I17" s="348" t="str">
        <f>CONCATENATE(IF([3]Ficha3!$J$51="","",[3]Ficha3!$J$51),"
",IF([3]Ficha3!$J$52="","",[3]Ficha3!$J$52),"
",IF([3]Ficha3!$J$53="","",[3]Ficha3!$J$53),"
",IF([3]Ficha3!$J$54="","",[3]Ficha3!$J$54),"
",IF([3]Ficha3!$J$55="","",[3]Ficha3!$J$55),"
",IF([3]Ficha3!$J$56="","",[3]Ficha3!$J$56),"
",IF([3]Ficha3!$J$57="","",[3]Ficha3!$J$57),"
",IF([3]Ficha3!$J$58="","",[3]Ficha3!$J$58),"
",IF([3]Ficha3!$J$59="","",[3]Ficha3!$J$59),"
",IF([3]Ficha3!$J$60="","",[3]Ficha3!$J$60))</f>
        <v>Cambios en la normatividad 
Sanciones por parte de Entes de control 
0
0
0
0
0
0
0
0</v>
      </c>
      <c r="J17" s="348" t="s">
        <v>174</v>
      </c>
      <c r="K17" s="363" t="str">
        <f>IF([3]Ficha3!$J$72="","",[3]Ficha3!$J$72)</f>
        <v>Posible (3)</v>
      </c>
      <c r="L17" s="363" t="str">
        <f>IF([3]Ficha3!$J$79="","",[3]Ficha3!$J$79)</f>
        <v>Moderado (3)</v>
      </c>
      <c r="M17" s="365" t="str">
        <f>IF([3]Ficha3!$AP$68="","",[3]Ficha3!$AP$68)</f>
        <v>Alta</v>
      </c>
      <c r="N17" s="348" t="str">
        <f>IF([3]Ficha3!$AP$72="","",[3]Ficha3!$AP$72)</f>
        <v xml:space="preserve"> La probabilidad de que suceda se ubica en una escala de 3 y el impacto 3, por tanto se puede Interrumpir las operaciones de la Entidad por un (1) día  y/o reclamaciones o quejas de los usuarios que podrían implicar una denuncia ante los entes reguladores o una demanda de largo alcance para la entidad  y/o
Inoportunidad en la información ocasionando retrasos en la atención a los usuarios  y/o Reproceso de actividades y aumento de carga operativa  y/o  Imagen institucional afectada en el orden nacional o regional por retrasos en la prestación del servicio a los usuarios o ciudadanos  y/o
 Investigaciones penales, fiscales o disciplinarias.</v>
      </c>
      <c r="O17" s="348" t="s">
        <v>292</v>
      </c>
      <c r="P17" s="367" t="str">
        <f>CONCATENATE(IF([3]Ficha3!$AL$87="","",[3]Ficha3!$AL$87),"
",IF([3]Ficha3!$AL$88="","",[3]Ficha3!$AL$88),"
",IF([3]Ficha3!$AL$89="","",[3]Ficha3!$AL$89),"
",IF([3]Ficha3!$AL$90="","",[3]Ficha3!$AL$90),"
",IF([3]Ficha3!$AL$91="","",[3]Ficha3!$AL$91),"
",IF([3]Ficha3!$AL$92="","",[3]Ficha3!$AL$92),"
",IF([3]Ficha3!$AL$93="","",[3]Ficha3!$AL$93),"
",IF([3]Ficha3!$AL$94="","",[3]Ficha3!$AL$94),"
",IF([3]Ficha3!$AL$95="","",[3]Ficha3!$AL$95),"
",IF([3]Ficha3!$AL$96="","",[3]Ficha3!$AL$96))</f>
        <v xml:space="preserve">Fuerte
Fuerte
</v>
      </c>
      <c r="Q17" s="367" t="str">
        <f>CONCATENATE(IF([3]Ficha3!$AR$87="","",[3]Ficha3!$AR$87),"
",IF([3]Ficha3!$AR$88="","",[3]Ficha3!$AR$88),"
",IF([3]Ficha3!$AR$89="","",[3]Ficha3!$AR$89),"
",IF([3]Ficha3!$AR$90="","",[3]Ficha3!$AR$90),"
",IF([3]Ficha3!$AR$91="","",[3]Ficha3!$AR$91),"
",IF([3]Ficha3!$AR$92="","",[3]Ficha3!$AR$92),"
",IF([3]Ficha3!$AR$93="","",[3]Ficha3!$AR$93),"
",IF([3]Ficha3!$AR$94="","",[3]Ficha3!$AR$94),"
",IF([3]Ficha3!$AR$95="","",[3]Ficha3!$AR$95),"
",IF([3]Ficha3!$AR$96="","",[3]Ficha3!$AR$96))</f>
        <v xml:space="preserve">Fuerte
Fuerte
</v>
      </c>
      <c r="R17" s="367" t="str">
        <f>CONCATENATE(IF([3]Ficha3!$AT$87="","",[3]Ficha3!$AT$87),"
",IF([3]Ficha3!$AT$88="","",[3]Ficha3!$AT$88),"
",IF([3]Ficha3!$AT$89="","",[3]Ficha3!$AT$89),"
",IF([3]Ficha3!$AT$90="","",[3]Ficha3!$AT$90),"
",IF([3]Ficha3!$AT$91="","",[3]Ficha3!$AT$91),"
",IF([3]Ficha3!$AT$92="","",[3]Ficha3!$AT$92),"
",IF([3]Ficha3!$AT$93="","",[3]Ficha3!$AT$93),"
",IF([3]Ficha3!$AT$94="","",[3]Ficha3!$AT$94),"
",IF([3]Ficha3!$AT$95="","",[3]Ficha3!$AT$95),"
",IF([3]Ficha3!$AT$96="","",[3]Ficha3!$AT$96))</f>
        <v xml:space="preserve">Fuerte
Fuerte
</v>
      </c>
      <c r="S17" s="365" t="str">
        <f>IF([3]Ficha3!$AW$87="","",[3]Ficha3!$AW$87)</f>
        <v>Fuerte</v>
      </c>
      <c r="T17" s="367" t="str">
        <f>IF([3]Ficha3!$AZ$87="","",[3]Ficha3!$AZ$87)</f>
        <v>Directamente</v>
      </c>
      <c r="U17" s="348" t="str">
        <f>CONCATENATE(IF([3]Ficha3!$D$102="","",[3]Ficha3!$D$102),"
",IF([3]Ficha3!$D$103="","",[3]Ficha3!$D$103),"
",IF([3]Ficha3!$D$104="","",[3]Ficha3!$D$104),"
",IF([3]Ficha3!$D$105="","",[3]Ficha3!$D$105),"
",IF([3]Ficha3!$D$106="","",[3]Ficha3!$D$106),"
",IF([3]Ficha3!$D$107="","",[3]Ficha3!$D$107),"
",IF([3]Ficha3!$D$108="","",[3]Ficha3!$D$108),"
",IF([3]Ficha3!$D$109="","",[3]Ficha3!$D$109),"
",IF([3]Ficha3!$D$110="","",[3]Ficha3!$D$110),"
",IF([3]Ficha3!$D$111="","",[3]Ficha3!$D$111))</f>
        <v>0
0
0
0
0
0
0
0
0
0</v>
      </c>
      <c r="V17" s="348" t="str">
        <f>CONCATENATE(IF([3]Ficha3!$AL$102="","",[3]Ficha3!$AL$102),"
",IF([3]Ficha3!$AL$103="","",[3]Ficha3!$AL$103),"
",IF([3]Ficha3!$AL$104="","",[3]Ficha3!$AL$104),"
",IF([3]Ficha3!$AL$105="","",[3]Ficha3!$AL$105),"
",IF([3]Ficha3!$AL$106="","",[3]Ficha3!$AL$106),"
",IF([3]Ficha3!$AL$107="","",[3]Ficha3!$AL$107),"
",IF([3]Ficha3!$AL$108="","",[3]Ficha3!$AL$108),"
",IF([3]Ficha3!$AL$109="","",[3]Ficha3!$AL$109),"
",IF([3]Ficha3!$AL$110="","",[3]Ficha3!$AL$110),"
",IF([3]Ficha3!$AL$111="","",[3]Ficha3!$AL$111))</f>
        <v xml:space="preserve">
</v>
      </c>
      <c r="W17" s="348" t="str">
        <f>CONCATENATE(IF([3]Ficha3!$AR$102="","",[3]Ficha3!$AR$102),"
",IF([3]Ficha3!$AR$103="","",[3]Ficha3!$AR$103),"
",IF([3]Ficha3!$AR$104="","",[3]Ficha3!$AR$104),"
",IF([3]Ficha3!$AR$105="","",[3]Ficha3!$AR$105),"
",IF([3]Ficha3!$AR$106="","",[3]Ficha3!$AR$106),"
",IF([3]Ficha3!$AR$107="","",[3]Ficha3!$AR$107),"
",IF([3]Ficha3!$AR$108="","",[3]Ficha3!$AR$108),"
",IF([3]Ficha3!$AR$109="","",[3]Ficha3!$AR$109),"
",IF([3]Ficha3!$AR$110="","",[3]Ficha3!$AR$110),"
",IF([3]Ficha3!$AR$111="","",[3]Ficha3!$AR$111))</f>
        <v xml:space="preserve">
</v>
      </c>
      <c r="X17" s="348" t="str">
        <f>CONCATENATE(IF([3]Ficha3!$AT$102="","",[3]Ficha3!$AT$102),"
",IF([3]Ficha3!$AT$103="","",[3]Ficha3!$AT$103),"
",IF([3]Ficha3!$AT$104="","",[3]Ficha3!$AT$104),"
",IF([3]Ficha3!$AT$105="","",[3]Ficha3!$AT$105),"
",IF([3]Ficha3!$AT$106="","",[3]Ficha3!$AT$106),"
",IF([3]Ficha3!$AT$107="","",[3]Ficha3!$AT$107),"
",IF([3]Ficha3!$AT$108="","",[3]Ficha3!$AT$108),"
",IF([3]Ficha3!$AT$109="","",[3]Ficha3!$AT$109),"
",IF([3]Ficha3!$AT$110="","",[3]Ficha3!$AT$110),"
",IF([3]Ficha3!$AT$111="","",[3]Ficha3!$AT$111))</f>
        <v xml:space="preserve">
</v>
      </c>
      <c r="Y17" s="556" t="str">
        <f>IF([3]Ficha3!$AW$102="","",[3]Ficha3!$AW$102)</f>
        <v/>
      </c>
      <c r="Z17" s="348" t="str">
        <f>IF([3]Ficha3!$AZ$102="","",[3]Ficha3!$AZ$102)</f>
        <v/>
      </c>
      <c r="AA17" s="363" t="str">
        <f>IF([3]Ficha3!$J$127="","",[3]Ficha3!$J$127)</f>
        <v>Rara vez (1)</v>
      </c>
      <c r="AB17" s="363" t="str">
        <f>IF([3]Ficha3!$J$134="","",[3]Ficha3!$J$134)</f>
        <v>Moderado (3)</v>
      </c>
      <c r="AC17" s="369" t="str">
        <f>IF([3]Ficha3!$AP$126="","",[3]Ficha3!$AP$126)</f>
        <v>Moderada</v>
      </c>
      <c r="AD17" s="348" t="str">
        <f>IF([3]Ficha3!$AP$130="","",[3]Ficha3!$AP$130)</f>
        <v>Al solicitar y verifiar que todos la planes que soliciten a través del Decreto 612 de 2018 y/o alguna otra norma que lo reglamente se encuentren en el orden del día de Comité Institucional de Gestión y Desempeño se garantiza el cumplimiento de la normatividad vigente de las Entidades Públicas</v>
      </c>
      <c r="AE17" s="369" t="s">
        <v>42</v>
      </c>
      <c r="AF17" s="348" t="str">
        <f>CONCATENATE(IF([3]Ficha3!$V$155="","",[3]Ficha3!$V$155),"
",IF([3]Ficha3!$V$156="","",[3]Ficha3!$V$156),"
",IF([3]Ficha3!$V$157="","",[3]Ficha3!$V$157),"
",IF([3]Ficha3!$V$158="","",[3]Ficha3!$V$158),"
",IF([3]Ficha3!$V$159="","",[3]Ficha3!$V$159),"
",IF([3]Ficha3!$V$160="","",[3]Ficha3!$V$160),"
",IF([3]Ficha3!$V$161="","",[3]Ficha3!$V$161),"
",IF([3]Ficha3!$V$162="","",[3]Ficha3!$V$162),"
",IF([3]Ficha3!$V$163="","",[3]Ficha3!$V$163),"
",IF([3]Ficha3!$V$164="","",[3]Ficha3!$V$164),"
_______________
",IF([3]Ficha3!$V$165="","",[3]Ficha3!$V$165),"
",IF([3]Ficha3!$V$166="","",[3]Ficha3!$V$166),"
",IF([3]Ficha3!$V$167="","",[3]Ficha3!$V$167),"
",IF([3]Ficha3!$V$168="","",[3]Ficha3!$V$168),"
",IF([3]Ficha3!$V$169="","",[3]Ficha3!$V$169),"
",IF([3]Ficha3!$V$170="","",[3]Ficha3!$V$170),"
",IF([3]Ficha3!$V$171="","",[3]Ficha3!$V$171),"
",IF([3]Ficha3!$V$172="","",[3]Ficha3!$V$172),"
",IF([3]Ficha3!$V$173="","",[3]Ficha3!$V$173),"
",IF([3]Ficha3!$V$164="","",[3]Ficha3!$V$174),"")</f>
        <v>0
0
0
0
0
0
0
0
0
0
_______________
0
0
0
0
0
0
0
0
0
0</v>
      </c>
      <c r="AG17" s="348" t="str">
        <f>CONCATENATE(IF([3]Ficha3!$AH$155="","",[3]Ficha3!$AH$155),"
",IF([3]Ficha3!$AH$156="","",[3]Ficha3!$AH$156),"
",IF([3]Ficha3!$AH$157="","",[3]Ficha3!$AH$157),"
",IF([3]Ficha3!$AH$158="","",[3]Ficha3!$AH$158),"
",IF([3]Ficha3!$AH$159="","",[3]Ficha3!$AH$159),"
",IF([3]Ficha3!$AH$160="","",[3]Ficha3!$AH$160),"
",IF([3]Ficha3!$AH$161="","",[3]Ficha3!$AH$161),"
",IF([3]Ficha3!$AH$162="","",[3]Ficha3!$AH$162),"
",IF([3]Ficha3!$AH$163="","",[3]Ficha3!$AH$163),"
",IF([3]Ficha3!$AH$164="","",[3]Ficha3!$AH$164),"
_______________
",IF([3]Ficha3!$AH$165="","",[3]Ficha3!$AH$165),"
",IF([3]Ficha3!$AH$166="","",[3]Ficha3!$AH$166),"
",IF([3]Ficha3!$AH$167="","",[3]Ficha3!$AH$167),"
",IF([3]Ficha3!$AH$168="","",[3]Ficha3!$AH$168),"
",IF([3]Ficha3!$AH$169="","",[3]Ficha3!$AH$169),"
",IF([3]Ficha3!$AH$170="","",[3]Ficha3!$AH$170),"
",IF([3]Ficha3!$AH$171="","",[3]Ficha3!$AH$171),"
",IF([3]Ficha3!$AH$172="","",[3]Ficha3!$AH$172),"
",IF([3]Ficha3!$AH$173="","",[3]Ficha3!$AH$173),"
",IF([3]Ficha3!$AH$164="","",[3]Ficha3!$AH$174),"")</f>
        <v>0
0
0
0
0
0
0
0
0
0
_______________
0
0
0
0
0
0
0
0
0
0</v>
      </c>
      <c r="AH17" s="348" t="str">
        <f>CONCATENATE(IF([3]Ficha3!$AQ$155="","",[3]Ficha3!$AQ$155),"
",IF([3]Ficha3!$AQ$156="","",[3]Ficha3!$AQ$156),"
",IF([3]Ficha3!$AQ$157="","",[3]Ficha3!$AQ$157),"
",IF([3]Ficha3!$AQ$158="","",[3]Ficha3!$AQ$158),"
",IF([3]Ficha3!$AQ$159="","",[3]Ficha3!$AQ$159),"
",IF([3]Ficha3!$AQ$160="","",[3]Ficha3!$AQ$160),"
",IF([3]Ficha3!$AQ$161="","",[3]Ficha3!$AQ$161),"
",IF([3]Ficha3!$AQ$162="","",[3]Ficha3!$AQ$162),"
",IF([3]Ficha3!$AQ$163="","",[3]Ficha3!$AQ$163),"
",IF([3]Ficha3!$AQ$164="","",[3]Ficha3!$AQ$164),"
_______________
",IF([3]Ficha3!$AQ$165="","",[3]Ficha3!$AQ$165),"
",IF([3]Ficha3!$AQ$166="","",[3]Ficha3!$AQ$166),"
",IF([3]Ficha3!$AQ$167="","",[3]Ficha3!$AQ$167),"
",IF([3]Ficha3!$AQ$168="","",[3]Ficha3!$AQ$168),"
",IF([3]Ficha3!$AQ$169="","",[3]Ficha3!$AQ$169),"
",IF([3]Ficha3!$AQ$170="","",[3]Ficha3!$AQ$170),"
",IF([3]Ficha3!$AQ$171="","",[3]Ficha3!$AQ$171),"
",IF([3]Ficha3!$AQ$172="","",[3]Ficha3!$AQ$172),"
",IF([3]Ficha3!$AQ$173="","",[3]Ficha3!$AQ$173),"
",IF([3]Ficha3!$AQ$164="","",[3]Ficha3!$AQ$174),"")</f>
        <v>0
0
0
0
0
0
0
0
0
0
_______________
0
0
0
0
0
0
0
0
0
0</v>
      </c>
      <c r="AI17" s="551"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00/01/1900
00/01/1900
00/01/1900
00/01/1900
00/01/1900
00/01/1900
00/01/1900
00/01/1900
00/01/1900
00/01/1900
_______________
00/01/1900
00/01/1900
00/01/1900
00/01/1900
00/01/1900
00/01/1900
00/01/1900
00/01/1900
00/01/1900
00/01/1900</v>
      </c>
      <c r="AJ17" s="551" t="str">
        <f>CONCATENATE(IF([3]Ficha3!$BG$155="","",TEXT([3]Ficha3!$BG$155,"dd/mm/yyyy")),"
",IF([3]Ficha3!$BG$156="","",TEXT([3]Ficha3!$BG$156,"dd/mm/yyyy")),"
",IF([3]Ficha3!$BG$157="","",TEXT([3]Ficha3!$BG$157,"dd/mm/yyyy")),"
",IF([3]Ficha3!$BG$158="","",TEXT([3]Ficha3!$BG$158,"dd/mm/yyyy")),"
",IF([3]Ficha3!$BG$159="","",TEXT([3]Ficha3!$BG$159,"dd/mm/yyyy")),"
",IF([3]Ficha3!$BG$160="","",TEXT([3]Ficha3!$BG$160,"dd/mm/yyyy")),"
",IF([3]Ficha3!$BG$161="","",TEXT([3]Ficha3!$BG$161,"dd/mm/yyyy")),"
",IF([3]Ficha3!$BG$162="","",TEXT([3]Ficha3!$BG$162,"dd/mm/yyyy")),"
",IF([3]Ficha3!$BG$163="","",TEXT([3]Ficha3!$BG$163,"dd/mm/yyyy")),"
",IF([3]Ficha3!$BG$164="","",TEXT([3]Ficha3!$BG$164,"dd/mm/yyyy")),"
_______________
",IF([3]Ficha3!$BG$165="","",TEXT([3]Ficha3!$BG$165,"dd/mm/yyyy")),"
",IF([3]Ficha3!$BG$166="","",TEXT([3]Ficha3!$BG$166,"dd/mm/yyyy")),"
",IF([3]Ficha3!$BG$167="","",TEXT([3]Ficha3!$BG$167,"dd/mm/yyyy")),"
",IF([3]Ficha3!$BG$168="","",TEXT([3]Ficha3!$BG$168,"dd/mm/yyyy")),"
",IF([3]Ficha3!$BG$169="","",TEXT([3]Ficha3!$BG$169,"dd/mm/yyyy")),"
",IF([3]Ficha3!$BG$170="","",TEXT([3]Ficha3!$BG$170,"dd/mm/yyyy")),"
",IF([3]Ficha3!$BG$171="","",TEXT([3]Ficha3!$BG$171,"dd/mm/yyyy")),"
",IF([3]Ficha3!$BG$172="","",TEXT([3]Ficha3!$BG$172,"dd/mm/yyyy")),"
",IF([3]Ficha3!$BG$173="","",TEXT([3]Ficha3!$BG$173,"dd/mm/yyyy")),"
",IF([3]Ficha3!$BG$174="","",TEXT([3]Ficha3!$BG$174,"dd/mm/yyyy")))</f>
        <v>00/01/1900
00/01/1900
00/01/1900
00/01/1900
00/01/1900
00/01/1900
00/01/1900
00/01/1900
00/01/1900
00/01/1900
_______________
00/01/1900
00/01/1900
00/01/1900
00/01/1900
00/01/1900
00/01/1900
00/01/1900
00/01/1900
00/01/1900
00/01/1900</v>
      </c>
      <c r="AK17" s="551"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00/01/1900
00/01/1900
00/01/1900
00/01/1900
00/01/1900
00/01/1900
00/01/1900
00/01/1900
00/01/1900
00/01/1900
_______________
00/01/1900
00/01/1900
00/01/1900
00/01/1900
00/01/1900
00/01/1900
00/01/1900
00/01/1900
00/01/1900
00/01/1900</v>
      </c>
      <c r="AL17" s="551"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00/01/1900
00/01/1900
00/01/1900
00/01/1900
00/01/1900
00/01/1900
00/01/1900
00/01/1900
00/01/1900
00/01/1900
_______________
00/01/1900
00/01/1900
00/01/1900
00/01/1900
00/01/1900
00/01/1900
00/01/1900
00/01/1900
00/01/1900
00/01/1900</v>
      </c>
      <c r="AM17" s="558" t="str">
        <f>CONCATENATE(IF([3]Ficha3!$BA$155="","",TEXT([3]Ficha3!$BA$155,"dd/mm/yyyy")),"
",IF([3]Ficha3!$BA$156="","",TEXT([3]Ficha3!$BA$156,"dd/mm/yyyy")),"
",IF([3]Ficha3!$BA$157="","",TEXT([3]Ficha3!$BA$157,"dd/mm/yyyy")),"
",IF([3]Ficha3!$BA$158="","",TEXT([3]Ficha3!$BA$158,"dd/mm/yyyy")),"
",IF([3]Ficha3!$BA$159="","",TEXT([3]Ficha3!$BA$159,"dd/mm/yyyy")),"
",IF([3]Ficha3!$BA$160="","",TEXT([3]Ficha3!$BA$160,"dd/mm/yyyy")),"
",IF([3]Ficha3!$BA$161="","",TEXT([3]Ficha3!$BA$161,"dd/mm/yyyy")),"
",IF([3]Ficha3!$BA$162="","",TEXT([3]Ficha3!$BA$162,"dd/mm/yyyy")),"
",IF([3]Ficha3!$BA$163="","",TEXT([3]Ficha3!$BA$163,"dd/mm/yyyy")),"
",IF([3]Ficha3!$BA$164="","",TEXT([3]Ficha3!$BA$164,"dd/mm/yyyy")),"
_______________
",IF([3]Ficha3!$BA$165="","",TEXT([3]Ficha3!$BA$165,"dd/mm/yyyy")),"
",IF([3]Ficha3!$BA$166="","",TEXT([3]Ficha3!$BA$166,"dd/mm/yyyy")),"
",IF([3]Ficha3!$BA$167="","",TEXT([3]Ficha3!$BA$167,"dd/mm/yyyy")),"
",IF([3]Ficha3!$BA$168="","",TEXT([3]Ficha3!$BA$168,"dd/mm/yyyy")),"
",IF([3]Ficha3!$BA$169="","",TEXT([3]Ficha3!$BA$169,"dd/mm/yyyy")),"
",IF([3]Ficha3!$BA$170="","",TEXT([3]Ficha3!$BA$170,"dd/mm/yyyy")),"
",IF([3]Ficha3!$BA$171="","",TEXT([3]Ficha3!$BA$171,"dd/mm/yyyy")),"
",IF([3]Ficha3!$BA$172="","",TEXT([3]Ficha3!$BA$172,"dd/mm/yyyy")),"
",IF([3]Ficha3!$BA$173="","",TEXT([3]Ficha3!$BA$173,"dd/mm/yyyy")),"
",IF([3]Ficha3!$BA$174="","",TEXT([3]Ficha3!$BA$174,"dd/mm/yyyy")))</f>
        <v>00/01/1900
00/01/1900
00/01/1900
00/01/1900
00/01/1900
00/01/1900
00/01/1900
00/01/1900
00/01/1900
00/01/1900
_______________
00/01/1900
00/01/1900
00/01/1900
00/01/1900
00/01/1900
00/01/1900
00/01/1900
00/01/1900
00/01/1900
00/01/1900</v>
      </c>
      <c r="AN17" s="250" t="s">
        <v>594</v>
      </c>
      <c r="AO17" s="250" t="s">
        <v>595</v>
      </c>
      <c r="AP17" s="250" t="s">
        <v>741</v>
      </c>
      <c r="AQ17" s="41" t="s">
        <v>599</v>
      </c>
      <c r="AR17" s="41" t="s">
        <v>600</v>
      </c>
      <c r="AS17" s="257" t="s">
        <v>884</v>
      </c>
      <c r="AT17" s="165">
        <v>1</v>
      </c>
      <c r="AU17" s="180" t="s">
        <v>1007</v>
      </c>
      <c r="AV17" s="164"/>
      <c r="AW17" s="160"/>
      <c r="AX17" s="159"/>
    </row>
    <row r="18" spans="1:50" s="39" customFormat="1" ht="243" customHeight="1" thickBot="1" x14ac:dyDescent="0.3">
      <c r="A18" s="376"/>
      <c r="B18" s="358"/>
      <c r="C18" s="358"/>
      <c r="D18" s="360"/>
      <c r="E18" s="360"/>
      <c r="F18" s="349"/>
      <c r="G18" s="349"/>
      <c r="H18" s="349"/>
      <c r="I18" s="349"/>
      <c r="J18" s="349"/>
      <c r="K18" s="364"/>
      <c r="L18" s="364"/>
      <c r="M18" s="366"/>
      <c r="N18" s="349"/>
      <c r="O18" s="349"/>
      <c r="P18" s="368"/>
      <c r="Q18" s="368"/>
      <c r="R18" s="368"/>
      <c r="S18" s="366"/>
      <c r="T18" s="368"/>
      <c r="U18" s="349"/>
      <c r="V18" s="349"/>
      <c r="W18" s="349"/>
      <c r="X18" s="349"/>
      <c r="Y18" s="557"/>
      <c r="Z18" s="349"/>
      <c r="AA18" s="364"/>
      <c r="AB18" s="364"/>
      <c r="AC18" s="370"/>
      <c r="AD18" s="349"/>
      <c r="AE18" s="370"/>
      <c r="AF18" s="349"/>
      <c r="AG18" s="349"/>
      <c r="AH18" s="349"/>
      <c r="AI18" s="552"/>
      <c r="AJ18" s="552"/>
      <c r="AK18" s="552"/>
      <c r="AL18" s="552"/>
      <c r="AM18" s="398"/>
      <c r="AN18" s="240" t="s">
        <v>596</v>
      </c>
      <c r="AO18" s="240" t="s">
        <v>597</v>
      </c>
      <c r="AP18" s="240" t="s">
        <v>742</v>
      </c>
      <c r="AQ18" s="258" t="s">
        <v>707</v>
      </c>
      <c r="AR18" s="100" t="s">
        <v>598</v>
      </c>
      <c r="AS18" s="42" t="s">
        <v>885</v>
      </c>
      <c r="AT18" s="125">
        <v>1</v>
      </c>
      <c r="AU18" s="200" t="s">
        <v>1007</v>
      </c>
      <c r="AV18" s="71"/>
      <c r="AW18" s="8"/>
      <c r="AX18" s="10"/>
    </row>
    <row r="19" spans="1:50" s="79" customFormat="1" ht="12.95" customHeight="1" thickBot="1" x14ac:dyDescent="0.3">
      <c r="AK19" s="151"/>
      <c r="AL19" s="122"/>
      <c r="AM19" s="177"/>
      <c r="AS19" s="151"/>
      <c r="AT19" s="122"/>
      <c r="AU19" s="177"/>
      <c r="AV19" s="114"/>
      <c r="AX19" s="115"/>
    </row>
    <row r="20" spans="1:50" s="39" customFormat="1" ht="209.25" customHeight="1" x14ac:dyDescent="0.25">
      <c r="A20" s="372" t="s">
        <v>105</v>
      </c>
      <c r="B20" s="563" t="s">
        <v>47</v>
      </c>
      <c r="C20" s="563" t="s">
        <v>48</v>
      </c>
      <c r="D20" s="565" t="s">
        <v>80</v>
      </c>
      <c r="E20" s="565" t="s">
        <v>293</v>
      </c>
      <c r="F20" s="567" t="s">
        <v>81</v>
      </c>
      <c r="G20" s="567" t="s">
        <v>82</v>
      </c>
      <c r="H20" s="567" t="s">
        <v>294</v>
      </c>
      <c r="I20" s="567" t="s">
        <v>295</v>
      </c>
      <c r="J20" s="567" t="s">
        <v>296</v>
      </c>
      <c r="K20" s="569" t="s">
        <v>53</v>
      </c>
      <c r="L20" s="569" t="s">
        <v>83</v>
      </c>
      <c r="M20" s="561" t="s">
        <v>66</v>
      </c>
      <c r="N20" s="567" t="s">
        <v>297</v>
      </c>
      <c r="O20" s="567" t="s">
        <v>84</v>
      </c>
      <c r="P20" s="561" t="s">
        <v>85</v>
      </c>
      <c r="Q20" s="561" t="s">
        <v>85</v>
      </c>
      <c r="R20" s="561" t="s">
        <v>85</v>
      </c>
      <c r="S20" s="561" t="s">
        <v>57</v>
      </c>
      <c r="T20" s="561" t="s">
        <v>58</v>
      </c>
      <c r="U20" s="567" t="s">
        <v>86</v>
      </c>
      <c r="V20" s="561" t="s">
        <v>60</v>
      </c>
      <c r="W20" s="561" t="s">
        <v>60</v>
      </c>
      <c r="X20" s="561" t="s">
        <v>60</v>
      </c>
      <c r="Y20" s="561" t="s">
        <v>60</v>
      </c>
      <c r="Z20" s="561" t="s">
        <v>58</v>
      </c>
      <c r="AA20" s="569" t="s">
        <v>64</v>
      </c>
      <c r="AB20" s="569" t="s">
        <v>83</v>
      </c>
      <c r="AC20" s="559" t="s">
        <v>87</v>
      </c>
      <c r="AD20" s="561"/>
      <c r="AE20" s="559" t="s">
        <v>44</v>
      </c>
      <c r="AF20" s="261" t="s">
        <v>607</v>
      </c>
      <c r="AG20" s="261" t="s">
        <v>607</v>
      </c>
      <c r="AH20" s="261" t="s">
        <v>607</v>
      </c>
      <c r="AI20" s="262" t="s">
        <v>608</v>
      </c>
      <c r="AJ20" s="262" t="s">
        <v>608</v>
      </c>
      <c r="AK20" s="261" t="s">
        <v>607</v>
      </c>
      <c r="AL20" s="261" t="s">
        <v>607</v>
      </c>
      <c r="AM20" s="263" t="s">
        <v>608</v>
      </c>
      <c r="AN20" s="130" t="s">
        <v>601</v>
      </c>
      <c r="AO20" s="130" t="s">
        <v>602</v>
      </c>
      <c r="AP20" s="130" t="s">
        <v>864</v>
      </c>
      <c r="AQ20" s="130" t="s">
        <v>603</v>
      </c>
      <c r="AR20" s="130" t="s">
        <v>478</v>
      </c>
      <c r="AS20" s="130" t="s">
        <v>886</v>
      </c>
      <c r="AT20" s="131">
        <v>1</v>
      </c>
      <c r="AU20" s="203" t="s">
        <v>1007</v>
      </c>
      <c r="AV20" s="70"/>
      <c r="AW20" s="162"/>
      <c r="AX20" s="168"/>
    </row>
    <row r="21" spans="1:50" ht="177.75" customHeight="1" thickBot="1" x14ac:dyDescent="0.3">
      <c r="A21" s="376"/>
      <c r="B21" s="564"/>
      <c r="C21" s="564"/>
      <c r="D21" s="566"/>
      <c r="E21" s="566"/>
      <c r="F21" s="568"/>
      <c r="G21" s="568"/>
      <c r="H21" s="568"/>
      <c r="I21" s="568"/>
      <c r="J21" s="568"/>
      <c r="K21" s="570"/>
      <c r="L21" s="570"/>
      <c r="M21" s="562"/>
      <c r="N21" s="568"/>
      <c r="O21" s="568"/>
      <c r="P21" s="562"/>
      <c r="Q21" s="562"/>
      <c r="R21" s="562"/>
      <c r="S21" s="562"/>
      <c r="T21" s="562"/>
      <c r="U21" s="568"/>
      <c r="V21" s="562"/>
      <c r="W21" s="562"/>
      <c r="X21" s="562"/>
      <c r="Y21" s="562"/>
      <c r="Z21" s="562"/>
      <c r="AA21" s="570"/>
      <c r="AB21" s="570"/>
      <c r="AC21" s="560"/>
      <c r="AD21" s="562"/>
      <c r="AE21" s="560"/>
      <c r="AF21" s="132" t="s">
        <v>607</v>
      </c>
      <c r="AG21" s="132" t="s">
        <v>607</v>
      </c>
      <c r="AH21" s="132" t="s">
        <v>607</v>
      </c>
      <c r="AI21" s="217" t="s">
        <v>608</v>
      </c>
      <c r="AJ21" s="217" t="s">
        <v>608</v>
      </c>
      <c r="AK21" s="132" t="s">
        <v>607</v>
      </c>
      <c r="AL21" s="132" t="s">
        <v>607</v>
      </c>
      <c r="AM21" s="264" t="s">
        <v>608</v>
      </c>
      <c r="AN21" s="132" t="s">
        <v>604</v>
      </c>
      <c r="AO21" s="132" t="s">
        <v>605</v>
      </c>
      <c r="AP21" s="132" t="s">
        <v>863</v>
      </c>
      <c r="AQ21" s="132" t="s">
        <v>706</v>
      </c>
      <c r="AR21" s="132" t="s">
        <v>606</v>
      </c>
      <c r="AS21" s="132" t="s">
        <v>887</v>
      </c>
      <c r="AT21" s="133">
        <v>1</v>
      </c>
      <c r="AU21" s="182" t="s">
        <v>1007</v>
      </c>
      <c r="AV21" s="103"/>
      <c r="AW21" s="101"/>
      <c r="AX21" s="102"/>
    </row>
    <row r="22" spans="1:50" s="79" customFormat="1" ht="12.95" customHeight="1" thickBot="1" x14ac:dyDescent="0.3">
      <c r="AK22" s="151"/>
      <c r="AL22" s="122"/>
      <c r="AM22" s="177"/>
      <c r="AS22" s="151"/>
      <c r="AT22" s="122"/>
      <c r="AU22" s="177"/>
      <c r="AV22" s="114"/>
      <c r="AX22" s="115"/>
    </row>
    <row r="23" spans="1:50" s="39" customFormat="1" ht="235.5" customHeight="1" x14ac:dyDescent="0.25">
      <c r="A23" s="372" t="s">
        <v>41</v>
      </c>
      <c r="B23" s="377" t="str">
        <f>IF([1]Ficha1!$V$13="","",[1]Ficha1!$V$13)</f>
        <v xml:space="preserve">Riesgo de Gestión </v>
      </c>
      <c r="C23" s="377" t="str">
        <f>IF([1]Ficha1!$AY$24="","",[1]Ficha1!$AY$24)</f>
        <v>Cumplimiento</v>
      </c>
      <c r="D23" s="380" t="s">
        <v>80</v>
      </c>
      <c r="E23" s="380" t="s">
        <v>185</v>
      </c>
      <c r="F23" s="383" t="str">
        <f>CONCATENATE(IF([1]Ficha1!$D$29="","",[1]Ficha1!$D$29),"
",IF([1]Ficha1!$D$30="","",[1]Ficha1!$D$30),"
",IF([1]Ficha1!$D$31="","",[1]Ficha1!$D$31),"
",IF([1]Ficha1!$D$32="","",[1]Ficha1!$D$32),"
",IF([1]Ficha1!$D$33="","",[1]Ficha1!$D$33),"
",IF([1]Ficha1!$D$34="","",[1]Ficha1!$D$34))</f>
        <v>--- Todos los Trámites y Procedimientos Administrativos
0
0
0
0
0</v>
      </c>
      <c r="G23" s="383" t="str">
        <f>IF([1]Ficha1!$AD$29="","",[1]Ficha1!$AD$29)</f>
        <v>Procesos de apoyo en el Sistema Integrado de Gestión</v>
      </c>
      <c r="H23" s="383" t="str">
        <f>CONCATENATE(IF([1]Ficha1!$J$39="","",[1]Ficha1!$J$39),"
",IF([1]Ficha1!$J$40="","",[1]Ficha1!$J$40),"
",IF([1]Ficha1!$J$41="","",[1]Ficha1!$J$41),"
",IF([1]Ficha1!$J$42="","",[1]Ficha1!$J$42),"
",IF([1]Ficha1!$J$43="","",[1]Ficha1!$J$43),"
",IF([1]Ficha1!$J$44="","",[1]Ficha1!$J$44),"
",IF([1]Ficha1!$J$45="","",[1]Ficha1!$J$45),"
",IF([1]Ficha1!$J$46="","",[1]Ficha1!$J$46),"
",IF([1]Ficha1!$J$47="","",[1]Ficha1!$J$47),"
",IF([1]Ficha1!$J$48="","",[1]Ficha1!$J$48))</f>
        <v>Demoras en los trámites ocasionada por la falta de respuesta o respuesta extemporanea de las otras dependencias de la Entidad.
0
0
0
0
0
0
0
0
0</v>
      </c>
      <c r="I23" s="383" t="str">
        <f>CONCATENATE(IF([1]Ficha1!$J$51="","",[1]Ficha1!$J$51),"
",IF([1]Ficha1!$J$52="","",[1]Ficha1!$J$52),"
",IF([1]Ficha1!$J$53="","",[1]Ficha1!$J$53),"
",IF([1]Ficha1!$J$54="","",[1]Ficha1!$J$54),"
",IF([1]Ficha1!$J$55="","",[1]Ficha1!$J$55),"
",IF([1]Ficha1!$J$56="","",[1]Ficha1!$J$56),"
",IF([1]Ficha1!$J$57="","",[1]Ficha1!$J$57),"
",IF([1]Ficha1!$J$58="","",[1]Ficha1!$J$58),"
",IF([1]Ficha1!$J$59="","",[1]Ficha1!$J$59),"
",IF([1]Ficha1!$J$60="","",[1]Ficha1!$J$60))</f>
        <v>La imposición de sanciones por autoridades judiciales o entes de control por dar respuesta erronea o inconsistente, por demora o a falta de respuesta del proceso o demas dependencias de la Entidad a las solicitudes realizadas.
Emergencia Sanitaria COVID 19
0
0
0
0
0
0
0
0</v>
      </c>
      <c r="J23" s="383" t="s">
        <v>298</v>
      </c>
      <c r="K23" s="470" t="str">
        <f>IF([1]Ficha1!$J$72="","",[1]Ficha1!$J$72)</f>
        <v>Posible (3)</v>
      </c>
      <c r="L23" s="470" t="str">
        <f>IF([1]Ficha1!$J$79="","",[1]Ficha1!$J$79)</f>
        <v>Moderado (3)</v>
      </c>
      <c r="M23" s="455" t="str">
        <f>IF([1]Ficha1!$AP$68="","",[1]Ficha1!$AP$68)</f>
        <v>Alta</v>
      </c>
      <c r="N23" s="383" t="str">
        <f>IF([1]Ficha1!$AP$72="","",[1]Ficha1!$AP$72)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3" s="383" t="s">
        <v>640</v>
      </c>
      <c r="P23" s="434" t="str">
        <f>CONCATENATE(IF([1]Ficha1!$AL$87="","",[1]Ficha1!$AL$87),"
",IF([1]Ficha1!$AL$88="","",[1]Ficha1!$AL$88),"
",IF([1]Ficha1!$AL$89="","",[1]Ficha1!$AL$89),"
",IF([1]Ficha1!$AL$90="","",[1]Ficha1!$AL$90),"
",IF([1]Ficha1!$AL$91="","",[1]Ficha1!$AL$91),"
",IF([1]Ficha1!$AL$92="","",[1]Ficha1!$AL$92),"
",IF([1]Ficha1!$AL$93="","",[1]Ficha1!$AL$93),"
",IF([1]Ficha1!$AL$94="","",[1]Ficha1!$AL$94),"
",IF([1]Ficha1!$AL$95="","",[1]Ficha1!$AL$95),"
",IF([1]Ficha1!$AL$96="","",[1]Ficha1!$AL$96))</f>
        <v xml:space="preserve">Fuerte
Fuerte
Débil
Fuerte
Débil
</v>
      </c>
      <c r="Q23" s="434" t="str">
        <f>CONCATENATE(IF([1]Ficha1!$AR$87="","",[1]Ficha1!$AR$87),"
",IF([1]Ficha1!$AR$88="","",[1]Ficha1!$AR$88),"
",IF([1]Ficha1!$AR$89="","",[1]Ficha1!$AR$89),"
",IF([1]Ficha1!$AR$90="","",[1]Ficha1!$AR$90),"
",IF([1]Ficha1!$AR$91="","",[1]Ficha1!$AR$91),"
",IF([1]Ficha1!$AR$92="","",[1]Ficha1!$AR$92),"
",IF([1]Ficha1!$AR$93="","",[1]Ficha1!$AR$93),"
",IF([1]Ficha1!$AR$94="","",[1]Ficha1!$AR$94),"
",IF([1]Ficha1!$AR$95="","",[1]Ficha1!$AR$95),"
",IF([1]Ficha1!$AR$96="","",[1]Ficha1!$AR$96))</f>
        <v xml:space="preserve">Fuerte
Fuerte
Débil
Fuerte
Moderado
</v>
      </c>
      <c r="R23" s="434" t="str">
        <f>CONCATENATE(IF([1]Ficha1!$AT$87="","",[1]Ficha1!$AT$87),"
",IF([1]Ficha1!$AT$88="","",[1]Ficha1!$AT$88),"
",IF([1]Ficha1!$AT$89="","",[1]Ficha1!$AT$89),"
",IF([1]Ficha1!$AT$90="","",[1]Ficha1!$AT$90),"
",IF([1]Ficha1!$AT$91="","",[1]Ficha1!$AT$91),"
",IF([1]Ficha1!$AT$92="","",[1]Ficha1!$AT$92),"
",IF([1]Ficha1!$AT$93="","",[1]Ficha1!$AT$93),"
",IF([1]Ficha1!$AT$94="","",[1]Ficha1!$AT$94),"
",IF([1]Ficha1!$AT$95="","",[1]Ficha1!$AT$95),"
",IF([1]Ficha1!$AT$96="","",[1]Ficha1!$AT$96))</f>
        <v xml:space="preserve">Fuerte
Fuerte
Débil
Fuerte
Débil
</v>
      </c>
      <c r="S23" s="455" t="str">
        <f>IF([1]Ficha1!$AW$87="","",[1]Ficha1!$AW$87)</f>
        <v>Moderado</v>
      </c>
      <c r="T23" s="434" t="str">
        <f>IF([1]Ficha1!$AZ$87="","",[1]Ficha1!$AZ$87)</f>
        <v>No disminuye</v>
      </c>
      <c r="U23" s="383" t="str">
        <f>CONCATENATE(IF([1]Ficha1!$D$102="","",[1]Ficha1!$D$102),"
",IF([1]Ficha1!$D$103="","",[1]Ficha1!$D$103),"
",IF([1]Ficha1!$D$104="","",[1]Ficha1!$D$104),"
",IF([1]Ficha1!$D$105="","",[1]Ficha1!$D$105),"
",IF([1]Ficha1!$D$106="","",[1]Ficha1!$D$106),"
",IF([1]Ficha1!$D$107="","",[1]Ficha1!$D$107),"
",IF([1]Ficha1!$D$108="","",[1]Ficha1!$D$108),"
",IF([1]Ficha1!$D$109="","",[1]Ficha1!$D$109),"
",IF([1]Ficha1!$D$110="","",[1]Ficha1!$D$110),"
",IF([1]Ficha1!$D$111="","",[1]Ficha1!$D$111))</f>
        <v>Realizar planes de contigencia bimensuales con los funcionarios y/o contratistas del proceso para dar respuesta inmediata a los trámites vencidos.
0
0
0
0
0
0
0
0
0</v>
      </c>
      <c r="V23" s="434" t="str">
        <f>CONCATENATE(IF([1]Ficha1!$AL$102="","",[1]Ficha1!$AL$102),"
",IF([1]Ficha1!$AL$103="","",[1]Ficha1!$AL$103),"
",IF([1]Ficha1!$AL$104="","",[1]Ficha1!$AL$104),"
",IF([1]Ficha1!$AL$105="","",[1]Ficha1!$AL$105),"
",IF([1]Ficha1!$AL$106="","",[1]Ficha1!$AL$106),"
",IF([1]Ficha1!$AL$107="","",[1]Ficha1!$AL$107),"
",IF([1]Ficha1!$AL$108="","",[1]Ficha1!$AL$108),"
",IF([1]Ficha1!$AL$109="","",[1]Ficha1!$AL$109),"
",IF([1]Ficha1!$AL$110="","",[1]Ficha1!$AL$110),"
",IF([1]Ficha1!$AL$111="","",[1]Ficha1!$AL$111))</f>
        <v xml:space="preserve">Débil
</v>
      </c>
      <c r="W23" s="434" t="str">
        <f>CONCATENATE(IF([1]Ficha1!$AR$102="","",[1]Ficha1!$AR$102),"
",IF([1]Ficha1!$AR$103="","",[1]Ficha1!$AR$103),"
",IF([1]Ficha1!$AR$104="","",[1]Ficha1!$AR$104),"
",IF([1]Ficha1!$AR$105="","",[1]Ficha1!$AR$105),"
",IF([1]Ficha1!$AR$106="","",[1]Ficha1!$AR$106),"
",IF([1]Ficha1!$AR$107="","",[1]Ficha1!$AR$107),"
",IF([1]Ficha1!$AR$108="","",[1]Ficha1!$AR$108),"
",IF([1]Ficha1!$AR$109="","",[1]Ficha1!$AR$109),"
",IF([1]Ficha1!$AR$110="","",[1]Ficha1!$AR$110),"
",IF([1]Ficha1!$AR$111="","",[1]Ficha1!$AR$111))</f>
        <v xml:space="preserve">Moderado
</v>
      </c>
      <c r="X23" s="434" t="str">
        <f>CONCATENATE(IF([1]Ficha1!$AT$102="","",[1]Ficha1!$AT$102),"
",IF([1]Ficha1!$AT$103="","",[1]Ficha1!$AT$103),"
",IF([1]Ficha1!$AT$104="","",[1]Ficha1!$AT$104),"
",IF([1]Ficha1!$AT$105="","",[1]Ficha1!$AT$105),"
",IF([1]Ficha1!$AT$106="","",[1]Ficha1!$AT$106),"
",IF([1]Ficha1!$AT$107="","",[1]Ficha1!$AT$107),"
",IF([1]Ficha1!$AT$108="","",[1]Ficha1!$AT$108),"
",IF([1]Ficha1!$AT$109="","",[1]Ficha1!$AT$109),"
",IF([1]Ficha1!$AT$110="","",[1]Ficha1!$AT$110),"
",IF([1]Ficha1!$AT$111="","",[1]Ficha1!$AT$111))</f>
        <v xml:space="preserve">Débil
</v>
      </c>
      <c r="Y23" s="455" t="str">
        <f>IF([1]Ficha1!$AW$102="","",[1]Ficha1!$AW$102)</f>
        <v>Débil</v>
      </c>
      <c r="Z23" s="434" t="str">
        <f>IF([1]Ficha1!$AZ$102="","",[1]Ficha1!$AZ$102)</f>
        <v>No disminuye</v>
      </c>
      <c r="AA23" s="470" t="str">
        <f>IF([1]Ficha1!$J$127="","",[1]Ficha1!$J$127)</f>
        <v>Posible (3)</v>
      </c>
      <c r="AB23" s="470" t="str">
        <f>IF([1]Ficha1!$J$134="","",[1]Ficha1!$J$134)</f>
        <v>Moderado (3)</v>
      </c>
      <c r="AC23" s="453" t="str">
        <f>IF([1]Ficha1!$AP$126="","",[1]Ficha1!$AP$126)</f>
        <v>Alta</v>
      </c>
      <c r="AD23" s="383" t="str">
        <f>IF([1]Ficha1!$AP$130="","",[1]Ficha1!$AP$130)</f>
        <v>Despues de realizar el anaisis de los controles existentes, se pudo evidenciar que el riesgo se mantiene en la misma zona de ubicación alta.</v>
      </c>
      <c r="AE23" s="453" t="s">
        <v>42</v>
      </c>
      <c r="AF23" s="269" t="s">
        <v>609</v>
      </c>
      <c r="AG23" s="269" t="s">
        <v>610</v>
      </c>
      <c r="AH23" s="269" t="s">
        <v>745</v>
      </c>
      <c r="AI23" s="29" t="s">
        <v>611</v>
      </c>
      <c r="AJ23" s="29" t="s">
        <v>427</v>
      </c>
      <c r="AK23" s="134" t="s">
        <v>1012</v>
      </c>
      <c r="AL23" s="131">
        <v>1</v>
      </c>
      <c r="AM23" s="178" t="s">
        <v>1007</v>
      </c>
      <c r="AN23" s="269" t="s">
        <v>620</v>
      </c>
      <c r="AO23" s="269" t="s">
        <v>620</v>
      </c>
      <c r="AP23" s="269" t="s">
        <v>620</v>
      </c>
      <c r="AQ23" s="269" t="s">
        <v>621</v>
      </c>
      <c r="AR23" s="269" t="s">
        <v>621</v>
      </c>
      <c r="AS23" s="269" t="s">
        <v>620</v>
      </c>
      <c r="AT23" s="269" t="s">
        <v>621</v>
      </c>
      <c r="AU23" s="290" t="s">
        <v>621</v>
      </c>
      <c r="AV23" s="460" t="str">
        <f>CONCATENATE(IF([1]Ficha1!$D$205="","",[1]Ficha1!$D$205),"
",IF([1]Ficha1!$D$206="","",[1]Ficha1!$D$206),"
",IF([1]Ficha1!$D$207="","",[1]Ficha1!$D$207),"
",IF([1]Ficha1!$D$208="","",[1]Ficha1!$D$208),"
",IF([1]Ficha1!$D$209="","",[1]Ficha1!$D$209),"
",IF([1]Ficha1!$D$210="","",[1]Ficha1!$D$210),"
",IF([1]Ficha1!$D$211="","",[1]Ficha1!$D$211),"
",IF([1]Ficha1!$D$212="","",[1]Ficha1!$D$212),"
",IF([1]Ficha1!$D$213="","",[1]Ficha1!$D$213),"
",IF([1]Ficha1!$D$214="","",[1]Ficha1!$D$214),"")</f>
        <v>Implementar un plan de contigencia solicitando el apoyo de los otros procesos de la Entidad ante la complejidad del tema a reportar, en cuanto a  solicitudes vencidas de prestaciones económicas, para dar agilidad en la respuesta.
0
0
0
0
0
0
0
0
0</v>
      </c>
      <c r="AW23" s="383" t="s">
        <v>385</v>
      </c>
      <c r="AX23" s="457" t="str">
        <f>CONCATENATE(IF([1]Ficha1!$AN$205="","",[1]Ficha1!$AN$205),"
",IF([1]Ficha1!$AN$206="","",[1]Ficha1!$AN$206),"
",IF([1]Ficha1!$AN$207="","",[1]Ficha1!$AN$207),"
",IF([1]Ficha1!$AN$208="","",[1]Ficha1!$AN$208),"
",IF([1]Ficha1!$AN$209="","",[1]Ficha1!$AN$209),"
",IF([1]Ficha1!$AN$210="","",[1]Ficha1!$AN$210),"
",IF([1]Ficha1!$AN$211="","",[1]Ficha1!$AN$211),"
",IF([1]Ficha1!$AN$212="","",[1]Ficha1!$AN$212),"
",IF([1]Ficha1!$AN$213="","",[1]Ficha1!$AN$213),"
",IF([1]Ficha1!$AN$214="","",[1]Ficha1!$AN$214),"")</f>
        <v>Actos administrativos, oficios, memorandos o informes que den respuestas de fondo a las solicitudes.
0
0
0
0
0
0
0
0
0</v>
      </c>
    </row>
    <row r="24" spans="1:50" s="39" customFormat="1" ht="334.5" customHeight="1" x14ac:dyDescent="0.25">
      <c r="A24" s="373"/>
      <c r="B24" s="378"/>
      <c r="C24" s="378"/>
      <c r="D24" s="381"/>
      <c r="E24" s="381"/>
      <c r="F24" s="353"/>
      <c r="G24" s="353"/>
      <c r="H24" s="353"/>
      <c r="I24" s="353"/>
      <c r="J24" s="353"/>
      <c r="K24" s="461"/>
      <c r="L24" s="461"/>
      <c r="M24" s="469"/>
      <c r="N24" s="353"/>
      <c r="O24" s="353"/>
      <c r="P24" s="466"/>
      <c r="Q24" s="466"/>
      <c r="R24" s="466"/>
      <c r="S24" s="469"/>
      <c r="T24" s="466"/>
      <c r="U24" s="353"/>
      <c r="V24" s="466"/>
      <c r="W24" s="466"/>
      <c r="X24" s="466"/>
      <c r="Y24" s="469"/>
      <c r="Z24" s="466"/>
      <c r="AA24" s="461"/>
      <c r="AB24" s="461"/>
      <c r="AC24" s="464"/>
      <c r="AD24" s="353"/>
      <c r="AE24" s="464"/>
      <c r="AF24" s="282" t="s">
        <v>612</v>
      </c>
      <c r="AG24" s="282" t="s">
        <v>613</v>
      </c>
      <c r="AH24" s="282" t="s">
        <v>746</v>
      </c>
      <c r="AI24" s="43" t="s">
        <v>614</v>
      </c>
      <c r="AJ24" s="43" t="s">
        <v>615</v>
      </c>
      <c r="AK24" s="135" t="s">
        <v>1013</v>
      </c>
      <c r="AL24" s="136">
        <v>1</v>
      </c>
      <c r="AM24" s="180" t="s">
        <v>1007</v>
      </c>
      <c r="AN24" s="282" t="s">
        <v>620</v>
      </c>
      <c r="AO24" s="282" t="s">
        <v>620</v>
      </c>
      <c r="AP24" s="282" t="s">
        <v>620</v>
      </c>
      <c r="AQ24" s="282" t="s">
        <v>621</v>
      </c>
      <c r="AR24" s="282" t="s">
        <v>621</v>
      </c>
      <c r="AS24" s="282" t="s">
        <v>620</v>
      </c>
      <c r="AT24" s="282" t="s">
        <v>621</v>
      </c>
      <c r="AU24" s="267" t="s">
        <v>621</v>
      </c>
      <c r="AV24" s="351"/>
      <c r="AW24" s="353"/>
      <c r="AX24" s="458"/>
    </row>
    <row r="25" spans="1:50" s="39" customFormat="1" ht="285.75" customHeight="1" x14ac:dyDescent="0.25">
      <c r="A25" s="373"/>
      <c r="B25" s="379"/>
      <c r="C25" s="379"/>
      <c r="D25" s="382"/>
      <c r="E25" s="382"/>
      <c r="F25" s="354"/>
      <c r="G25" s="354"/>
      <c r="H25" s="354"/>
      <c r="I25" s="354"/>
      <c r="J25" s="354"/>
      <c r="K25" s="471"/>
      <c r="L25" s="471"/>
      <c r="M25" s="456"/>
      <c r="N25" s="354"/>
      <c r="O25" s="354"/>
      <c r="P25" s="435"/>
      <c r="Q25" s="435"/>
      <c r="R25" s="435"/>
      <c r="S25" s="456"/>
      <c r="T25" s="435"/>
      <c r="U25" s="354"/>
      <c r="V25" s="435"/>
      <c r="W25" s="435"/>
      <c r="X25" s="435"/>
      <c r="Y25" s="456"/>
      <c r="Z25" s="435"/>
      <c r="AA25" s="471"/>
      <c r="AB25" s="471"/>
      <c r="AC25" s="454"/>
      <c r="AD25" s="354"/>
      <c r="AE25" s="454"/>
      <c r="AF25" s="270" t="s">
        <v>616</v>
      </c>
      <c r="AG25" s="270" t="s">
        <v>617</v>
      </c>
      <c r="AH25" s="270" t="s">
        <v>747</v>
      </c>
      <c r="AI25" s="106" t="s">
        <v>618</v>
      </c>
      <c r="AJ25" s="106" t="s">
        <v>619</v>
      </c>
      <c r="AK25" s="135" t="s">
        <v>1014</v>
      </c>
      <c r="AL25" s="136">
        <v>1</v>
      </c>
      <c r="AM25" s="180" t="s">
        <v>1007</v>
      </c>
      <c r="AN25" s="282" t="s">
        <v>620</v>
      </c>
      <c r="AO25" s="282" t="s">
        <v>620</v>
      </c>
      <c r="AP25" s="282" t="s">
        <v>620</v>
      </c>
      <c r="AQ25" s="282" t="s">
        <v>621</v>
      </c>
      <c r="AR25" s="282" t="s">
        <v>621</v>
      </c>
      <c r="AS25" s="282" t="s">
        <v>620</v>
      </c>
      <c r="AT25" s="276" t="s">
        <v>621</v>
      </c>
      <c r="AU25" s="267" t="s">
        <v>621</v>
      </c>
      <c r="AV25" s="352"/>
      <c r="AW25" s="354"/>
      <c r="AX25" s="459"/>
    </row>
    <row r="26" spans="1:50" s="39" customFormat="1" ht="261" customHeight="1" x14ac:dyDescent="0.25">
      <c r="A26" s="374"/>
      <c r="B26" s="357" t="str">
        <f>IF([1]Ficha2!$V$13="","",[1]Ficha2!$V$13)</f>
        <v xml:space="preserve">Riesgo de Gestión </v>
      </c>
      <c r="C26" s="357" t="str">
        <f>IF([1]Ficha2!$AY$24="","",[1]Ficha2!$AY$24)</f>
        <v>Cumplimiento</v>
      </c>
      <c r="D26" s="359" t="s">
        <v>186</v>
      </c>
      <c r="E26" s="359" t="s">
        <v>187</v>
      </c>
      <c r="F26" s="348" t="str">
        <f>CONCATENATE(IF([1]Ficha2!$D$29="","",[1]Ficha2!$D$29),"
",IF([1]Ficha2!$D$30="","",[1]Ficha2!$D$30),"
",IF([1]Ficha2!$D$31="","",[1]Ficha2!$D$31),"
",IF([1]Ficha2!$D$32="","",[1]Ficha2!$D$32),"
",IF([1]Ficha2!$D$33="","",[1]Ficha2!$D$33),"
",IF([1]Ficha2!$D$34="","",[1]Ficha2!$D$34))</f>
        <v>--- Todos los Trámites y Procedimientos Administrativos
0
0
0
0
0</v>
      </c>
      <c r="G26" s="348" t="str">
        <f>IF([1]Ficha2!$AD$29="","",[1]Ficha2!$AD$29)</f>
        <v>Procesos de apoyo en el Sistema Integrado de Gestión</v>
      </c>
      <c r="H26" s="348" t="s">
        <v>299</v>
      </c>
      <c r="I26" s="348" t="str">
        <f>CONCATENATE(IF([1]Ficha2!$J$51="","",[1]Ficha2!$J$51),"
",IF([1]Ficha2!$J$52="","",[1]Ficha2!$J$52),"
",IF([1]Ficha2!$J$53="","",[1]Ficha2!$J$53),"
",IF([1]Ficha2!$J$54="","",[1]Ficha2!$J$54),"
",IF([1]Ficha2!$J$55="","",[1]Ficha2!$J$55),"
",IF([1]Ficha2!$J$56="","",[1]Ficha2!$J$56),"
",IF([1]Ficha2!$J$57="","",[1]Ficha2!$J$57),"
",IF([1]Ficha2!$J$58="","",[1]Ficha2!$J$58),"
",IF([1]Ficha2!$J$59="","",[1]Ficha2!$J$59),"
",IF([1]Ficha2!$J$60="","",[1]Ficha2!$J$60))</f>
        <v>La imposición de sanciones por autoridades judiciales o entes de control por dar respuesta erronea o inconsistente, por demora o a falta de respuesta del proceso o demas dependencias de la Entidad a las solicitudes realizadas.
0
0
0
0
0
0
0
0
0</v>
      </c>
      <c r="J26" s="348" t="s">
        <v>300</v>
      </c>
      <c r="K26" s="363" t="str">
        <f>IF([1]Ficha2!$J$72="","",[1]Ficha2!$J$72)</f>
        <v>Probable (4)</v>
      </c>
      <c r="L26" s="363" t="str">
        <f>IF([1]Ficha2!$J$79="","",[1]Ficha2!$J$79)</f>
        <v>Moderado (3)</v>
      </c>
      <c r="M26" s="365" t="str">
        <f>IF([1]Ficha2!$AP$68="","",[1]Ficha2!$AP$68)</f>
        <v>Alta</v>
      </c>
      <c r="N26" s="348" t="str">
        <f>IF([1]Ficha2!$AP$72="","",[1]Ficha2!$AP$72)</f>
        <v>Existe una posibilidad alta de que se materialice  el riesgo, siendo necesario implementar acciones inmediatas, ya que el impacto del riesgo seria alto y tendria como consecuencias :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6" s="348" t="s">
        <v>301</v>
      </c>
      <c r="P26" s="367" t="str">
        <f>CONCATENATE(IF([1]Ficha2!$AL$87="","",[1]Ficha2!$AL$87),"
",IF([1]Ficha2!$AL$88="","",[1]Ficha2!$AL$88),"
",IF([1]Ficha2!$AL$89="","",[1]Ficha2!$AL$89),"
",IF([1]Ficha2!$AL$90="","",[1]Ficha2!$AL$90),"
",IF([1]Ficha2!$AL$91="","",[1]Ficha2!$AL$91),"
",IF([1]Ficha2!$AL$92="","",[1]Ficha2!$AL$92),"
",IF([1]Ficha2!$AL$93="","",[1]Ficha2!$AL$93),"
",IF([1]Ficha2!$AL$94="","",[1]Ficha2!$AL$94),"
",IF([1]Ficha2!$AL$95="","",[1]Ficha2!$AL$95),"
",IF([1]Ficha2!$AL$96="","",[1]Ficha2!$AL$96))</f>
        <v xml:space="preserve">Fuerte
Débil
Débil
</v>
      </c>
      <c r="Q26" s="367" t="str">
        <f>CONCATENATE(IF([1]Ficha2!$AR$87="","",[1]Ficha2!$AR$87),"
",IF([1]Ficha2!$AR$88="","",[1]Ficha2!$AR$88),"
",IF([1]Ficha2!$AR$89="","",[1]Ficha2!$AR$89),"
",IF([1]Ficha2!$AR$90="","",[1]Ficha2!$AR$90),"
",IF([1]Ficha2!$AR$91="","",[1]Ficha2!$AR$91),"
",IF([1]Ficha2!$AR$92="","",[1]Ficha2!$AR$92),"
",IF([1]Ficha2!$AR$93="","",[1]Ficha2!$AR$93),"
",IF([1]Ficha2!$AR$94="","",[1]Ficha2!$AR$94),"
",IF([1]Ficha2!$AR$95="","",[1]Ficha2!$AR$95),"
",IF([1]Ficha2!$AR$96="","",[1]Ficha2!$AR$96))</f>
        <v xml:space="preserve">Fuerte
Débil
Moderado
</v>
      </c>
      <c r="R26" s="367" t="str">
        <f>CONCATENATE(IF([1]Ficha2!$AT$87="","",[1]Ficha2!$AT$87),"
",IF([1]Ficha2!$AT$88="","",[1]Ficha2!$AT$88),"
",IF([1]Ficha2!$AT$89="","",[1]Ficha2!$AT$89),"
",IF([1]Ficha2!$AT$90="","",[1]Ficha2!$AT$90),"
",IF([1]Ficha2!$AT$91="","",[1]Ficha2!$AT$91),"
",IF([1]Ficha2!$AT$92="","",[1]Ficha2!$AT$92),"
",IF([1]Ficha2!$AT$93="","",[1]Ficha2!$AT$93),"
",IF([1]Ficha2!$AT$94="","",[1]Ficha2!$AT$94),"
",IF([1]Ficha2!$AT$95="","",[1]Ficha2!$AT$95),"
",IF([1]Ficha2!$AT$96="","",[1]Ficha2!$AT$96))</f>
        <v xml:space="preserve">Fuerte
Débil
Débil
</v>
      </c>
      <c r="S26" s="365" t="str">
        <f>IF([1]Ficha2!$AW$87="","",[1]Ficha2!$AW$87)</f>
        <v>Débil</v>
      </c>
      <c r="T26" s="367" t="str">
        <f>IF([1]Ficha2!$AZ$87="","",[1]Ficha2!$AZ$87)</f>
        <v>No disminuye</v>
      </c>
      <c r="U26" s="348" t="str">
        <f>CONCATENATE(IF([1]Ficha2!$D$102="","",[1]Ficha2!$D$102),"
",IF([1]Ficha2!$D$103="","",[1]Ficha2!$D$103),"
",IF([1]Ficha2!$D$104="","",[1]Ficha2!$D$104),"
",IF([1]Ficha2!$D$105="","",[1]Ficha2!$D$105),"
",IF([1]Ficha2!$D$106="","",[1]Ficha2!$D$106),"
",IF([1]Ficha2!$D$107="","",[1]Ficha2!$D$107),"
",IF([1]Ficha2!$D$108="","",[1]Ficha2!$D$108),"
",IF([1]Ficha2!$D$109="","",[1]Ficha2!$D$109),"
",IF([1]Ficha2!$D$110="","",[1]Ficha2!$D$110),"
",IF([1]Ficha2!$D$111="","",[1]Ficha2!$D$111))</f>
        <v>Supervisar al funcionario y/o contratista de atención al ciudadano por medio de informes de gestión que presentara semanalmente.
0
0
0
0
0
0
0
0
0</v>
      </c>
      <c r="V26" s="367" t="str">
        <f>CONCATENATE(IF([1]Ficha2!$AL$102="","",[1]Ficha2!$AL$102),"
",IF([1]Ficha2!$AL$103="","",[1]Ficha2!$AL$103),"
",IF([1]Ficha2!$AL$104="","",[1]Ficha2!$AL$104),"
",IF([1]Ficha2!$AL$105="","",[1]Ficha2!$AL$105),"
",IF([1]Ficha2!$AL$106="","",[1]Ficha2!$AL$106),"
",IF([1]Ficha2!$AL$107="","",[1]Ficha2!$AL$107),"
",IF([1]Ficha2!$AL$108="","",[1]Ficha2!$AL$108),"
",IF([1]Ficha2!$AL$109="","",[1]Ficha2!$AL$109),"
",IF([1]Ficha2!$AL$110="","",[1]Ficha2!$AL$110),"
",IF([1]Ficha2!$AL$111="","",[1]Ficha2!$AL$111))</f>
        <v xml:space="preserve">Débil
</v>
      </c>
      <c r="W26" s="367" t="str">
        <f>CONCATENATE(IF([1]Ficha2!$AR$102="","",[1]Ficha2!$AR$102),"
",IF([1]Ficha2!$AR$103="","",[1]Ficha2!$AR$103),"
",IF([1]Ficha2!$AR$104="","",[1]Ficha2!$AR$104),"
",IF([1]Ficha2!$AR$105="","",[1]Ficha2!$AR$105),"
",IF([1]Ficha2!$AR$106="","",[1]Ficha2!$AR$106),"
",IF([1]Ficha2!$AR$107="","",[1]Ficha2!$AR$107),"
",IF([1]Ficha2!$AR$108="","",[1]Ficha2!$AR$108),"
",IF([1]Ficha2!$AR$109="","",[1]Ficha2!$AR$109),"
",IF([1]Ficha2!$AR$110="","",[1]Ficha2!$AR$110),"
",IF([1]Ficha2!$AR$111="","",[1]Ficha2!$AR$111))</f>
        <v xml:space="preserve">Débil
</v>
      </c>
      <c r="X26" s="367" t="str">
        <f>CONCATENATE(IF([1]Ficha2!$AT$102="","",[1]Ficha2!$AT$102),"
",IF([1]Ficha2!$AT$103="","",[1]Ficha2!$AT$103),"
",IF([1]Ficha2!$AT$104="","",[1]Ficha2!$AT$104),"
",IF([1]Ficha2!$AT$105="","",[1]Ficha2!$AT$105),"
",IF([1]Ficha2!$AT$106="","",[1]Ficha2!$AT$106),"
",IF([1]Ficha2!$AT$107="","",[1]Ficha2!$AT$107),"
",IF([1]Ficha2!$AT$108="","",[1]Ficha2!$AT$108),"
",IF([1]Ficha2!$AT$109="","",[1]Ficha2!$AT$109),"
",IF([1]Ficha2!$AT$110="","",[1]Ficha2!$AT$110),"
",IF([1]Ficha2!$AT$111="","",[1]Ficha2!$AT$111))</f>
        <v xml:space="preserve">Débil
</v>
      </c>
      <c r="Y26" s="365" t="str">
        <f>IF([1]Ficha2!$AW$102="","",[1]Ficha2!$AW$102)</f>
        <v>Débil</v>
      </c>
      <c r="Z26" s="367" t="str">
        <f>IF([1]Ficha2!$AZ$102="","",[1]Ficha2!$AZ$102)</f>
        <v>No disminuye</v>
      </c>
      <c r="AA26" s="363" t="str">
        <f>IF([1]Ficha2!$J$127="","",[1]Ficha2!$J$127)</f>
        <v>Probable (4)</v>
      </c>
      <c r="AB26" s="363" t="str">
        <f>IF([1]Ficha2!$J$134="","",[1]Ficha2!$J$134)</f>
        <v>Moderado (3)</v>
      </c>
      <c r="AC26" s="531" t="str">
        <f>IF([1]Ficha2!$AP$126="","",[1]Ficha2!$AP$126)</f>
        <v>Alta</v>
      </c>
      <c r="AD26" s="348" t="str">
        <f>IF([1]Ficha2!$AP$130="","",[1]Ficha2!$AP$130)</f>
        <v>Despues de realizar el anaisis de los controles existentes, se pudo evidenciar que el riesgo se mantiene en la misma zona de ubicación alta.</v>
      </c>
      <c r="AE26" s="531" t="s">
        <v>42</v>
      </c>
      <c r="AF26" s="282" t="s">
        <v>622</v>
      </c>
      <c r="AG26" s="282" t="s">
        <v>623</v>
      </c>
      <c r="AH26" s="282" t="s">
        <v>748</v>
      </c>
      <c r="AI26" s="43" t="s">
        <v>627</v>
      </c>
      <c r="AJ26" s="43" t="s">
        <v>478</v>
      </c>
      <c r="AK26" s="137" t="s">
        <v>1015</v>
      </c>
      <c r="AL26" s="136">
        <v>1</v>
      </c>
      <c r="AM26" s="180" t="s">
        <v>1007</v>
      </c>
      <c r="AN26" s="282" t="s">
        <v>620</v>
      </c>
      <c r="AO26" s="282" t="s">
        <v>620</v>
      </c>
      <c r="AP26" s="282" t="s">
        <v>620</v>
      </c>
      <c r="AQ26" s="282" t="s">
        <v>621</v>
      </c>
      <c r="AR26" s="282" t="s">
        <v>621</v>
      </c>
      <c r="AS26" s="282" t="s">
        <v>620</v>
      </c>
      <c r="AT26" s="282" t="s">
        <v>621</v>
      </c>
      <c r="AU26" s="267" t="s">
        <v>621</v>
      </c>
      <c r="AV26" s="350" t="str">
        <f>CONCATENATE(IF([1]Ficha2!$D$205="","",[1]Ficha2!$D$205),"
",IF([1]Ficha2!$D$206="","",[1]Ficha2!$D$206),"
",IF([1]Ficha2!$D$207="","",[1]Ficha2!$D$207),"
",IF([1]Ficha2!$D$208="","",[1]Ficha2!$D$208),"
",IF([1]Ficha2!$D$209="","",[1]Ficha2!$D$209),"
",IF([1]Ficha2!$D$210="","",[1]Ficha2!$D$210),"
",IF([1]Ficha2!$D$211="","",[1]Ficha2!$D$211),"
",IF([1]Ficha2!$D$212="","",[1]Ficha2!$D$212),"
",IF([1]Ficha2!$D$213="","",[1]Ficha2!$D$213),"
",IF([1]Ficha2!$D$214="","",[1]Ficha2!$D$214),"")</f>
        <v>Solicitar un cambio de cargo al Funcionario y/o contratista del punto de atencion al ciudadano dentro del  proceso de GIT Gestión de Prestaciones Económicas.
0
0
0
0
0
0
0
0
0</v>
      </c>
      <c r="AW26" s="348" t="s">
        <v>385</v>
      </c>
      <c r="AX26" s="355" t="str">
        <f>CONCATENATE(IF([1]Ficha2!$AN$205="","",[1]Ficha2!$AN$205),"
",IF([1]Ficha2!$AN$206="","",[1]Ficha2!$AN$206),"
",IF([1]Ficha2!$AN$207="","",[1]Ficha2!$AN$207),"
",IF([1]Ficha2!$AN$208="","",[1]Ficha2!$AN$208),"
",IF([1]Ficha2!$AN$209="","",[1]Ficha2!$AN$209),"
",IF([1]Ficha2!$AN$210="","",[1]Ficha2!$AN$210),"
",IF([1]Ficha2!$AN$211="","",[1]Ficha2!$AN$211),"
",IF([1]Ficha2!$AN$212="","",[1]Ficha2!$AN$212),"
",IF([1]Ficha2!$AN$213="","",[1]Ficha2!$AN$213),"
",IF([1]Ficha2!$AN$214="","",[1]Ficha2!$AN$214),"")</f>
        <v>Nuevo contratista y/o funcionario en el punto de atención al ciudadano.
0
0
0
0
0
0
0
0
0</v>
      </c>
    </row>
    <row r="27" spans="1:50" s="39" customFormat="1" ht="243" customHeight="1" x14ac:dyDescent="0.25">
      <c r="A27" s="375"/>
      <c r="B27" s="378"/>
      <c r="C27" s="378"/>
      <c r="D27" s="381"/>
      <c r="E27" s="381"/>
      <c r="F27" s="353"/>
      <c r="G27" s="353"/>
      <c r="H27" s="353"/>
      <c r="I27" s="353"/>
      <c r="J27" s="353"/>
      <c r="K27" s="461"/>
      <c r="L27" s="461"/>
      <c r="M27" s="469"/>
      <c r="N27" s="353"/>
      <c r="O27" s="353"/>
      <c r="P27" s="466"/>
      <c r="Q27" s="466"/>
      <c r="R27" s="466"/>
      <c r="S27" s="469"/>
      <c r="T27" s="466"/>
      <c r="U27" s="353"/>
      <c r="V27" s="466"/>
      <c r="W27" s="466"/>
      <c r="X27" s="466"/>
      <c r="Y27" s="469"/>
      <c r="Z27" s="466"/>
      <c r="AA27" s="461"/>
      <c r="AB27" s="461"/>
      <c r="AC27" s="464"/>
      <c r="AD27" s="353"/>
      <c r="AE27" s="464"/>
      <c r="AF27" s="282" t="s">
        <v>624</v>
      </c>
      <c r="AG27" s="282" t="s">
        <v>626</v>
      </c>
      <c r="AH27" s="282" t="s">
        <v>749</v>
      </c>
      <c r="AI27" s="43" t="s">
        <v>614</v>
      </c>
      <c r="AJ27" s="43" t="s">
        <v>625</v>
      </c>
      <c r="AK27" s="135" t="s">
        <v>1016</v>
      </c>
      <c r="AL27" s="136">
        <v>0.7</v>
      </c>
      <c r="AM27" s="186" t="s">
        <v>1007</v>
      </c>
      <c r="AN27" s="282" t="s">
        <v>620</v>
      </c>
      <c r="AO27" s="282" t="s">
        <v>620</v>
      </c>
      <c r="AP27" s="282" t="s">
        <v>620</v>
      </c>
      <c r="AQ27" s="282" t="s">
        <v>621</v>
      </c>
      <c r="AR27" s="282" t="s">
        <v>621</v>
      </c>
      <c r="AS27" s="282" t="s">
        <v>620</v>
      </c>
      <c r="AT27" s="276" t="s">
        <v>621</v>
      </c>
      <c r="AU27" s="267" t="s">
        <v>621</v>
      </c>
      <c r="AV27" s="351"/>
      <c r="AW27" s="353"/>
      <c r="AX27" s="458"/>
    </row>
    <row r="28" spans="1:50" s="39" customFormat="1" ht="168" customHeight="1" x14ac:dyDescent="0.25">
      <c r="A28" s="375"/>
      <c r="B28" s="379"/>
      <c r="C28" s="379"/>
      <c r="D28" s="382"/>
      <c r="E28" s="382"/>
      <c r="F28" s="354"/>
      <c r="G28" s="354"/>
      <c r="H28" s="354"/>
      <c r="I28" s="354"/>
      <c r="J28" s="354"/>
      <c r="K28" s="471"/>
      <c r="L28" s="471"/>
      <c r="M28" s="456"/>
      <c r="N28" s="354"/>
      <c r="O28" s="354"/>
      <c r="P28" s="435"/>
      <c r="Q28" s="435"/>
      <c r="R28" s="435"/>
      <c r="S28" s="456"/>
      <c r="T28" s="435"/>
      <c r="U28" s="354"/>
      <c r="V28" s="435"/>
      <c r="W28" s="435"/>
      <c r="X28" s="435"/>
      <c r="Y28" s="456"/>
      <c r="Z28" s="435"/>
      <c r="AA28" s="471"/>
      <c r="AB28" s="471"/>
      <c r="AC28" s="454"/>
      <c r="AD28" s="354"/>
      <c r="AE28" s="454"/>
      <c r="AF28" s="282" t="s">
        <v>628</v>
      </c>
      <c r="AG28" s="282" t="s">
        <v>629</v>
      </c>
      <c r="AH28" s="282" t="s">
        <v>750</v>
      </c>
      <c r="AI28" s="43" t="s">
        <v>630</v>
      </c>
      <c r="AJ28" s="43" t="s">
        <v>631</v>
      </c>
      <c r="AK28" s="204" t="s">
        <v>1017</v>
      </c>
      <c r="AL28" s="138">
        <v>1</v>
      </c>
      <c r="AM28" s="180" t="s">
        <v>1007</v>
      </c>
      <c r="AN28" s="282" t="s">
        <v>620</v>
      </c>
      <c r="AO28" s="282" t="s">
        <v>620</v>
      </c>
      <c r="AP28" s="282" t="s">
        <v>620</v>
      </c>
      <c r="AQ28" s="282" t="s">
        <v>621</v>
      </c>
      <c r="AR28" s="282" t="s">
        <v>621</v>
      </c>
      <c r="AS28" s="282" t="s">
        <v>620</v>
      </c>
      <c r="AT28" s="282" t="s">
        <v>621</v>
      </c>
      <c r="AU28" s="267" t="s">
        <v>621</v>
      </c>
      <c r="AV28" s="352"/>
      <c r="AW28" s="354"/>
      <c r="AX28" s="459"/>
    </row>
    <row r="29" spans="1:50" s="39" customFormat="1" ht="234" customHeight="1" x14ac:dyDescent="0.25">
      <c r="A29" s="375"/>
      <c r="B29" s="357" t="str">
        <f>IF([1]Ficha3!$V$13="","",[1]Ficha3!$V$13)</f>
        <v xml:space="preserve">Riesgo de Gestión </v>
      </c>
      <c r="C29" s="357" t="str">
        <f>IF([1]Ficha3!$AY$24="","",[1]Ficha3!$AY$24)</f>
        <v>Tecnología</v>
      </c>
      <c r="D29" s="359" t="s">
        <v>80</v>
      </c>
      <c r="E29" s="359" t="s">
        <v>188</v>
      </c>
      <c r="F29" s="348" t="str">
        <f>CONCATENATE(IF([1]Ficha3!$D$29="","",[1]Ficha3!$D$29),"
",IF([1]Ficha3!$D$30="","",[1]Ficha3!$D$30),"
",IF([1]Ficha3!$D$31="","",[1]Ficha3!$D$31),"
",IF([1]Ficha3!$D$32="","",[1]Ficha3!$D$32),"
",IF([1]Ficha3!$D$33="","",[1]Ficha3!$D$33),"
",IF([1]Ficha3!$D$34="","",[1]Ficha3!$D$34))</f>
        <v>--- Todos los Trámites y Procedimientos Administrativos
0
0
0
0
0</v>
      </c>
      <c r="G29" s="348" t="str">
        <f>IF([1]Ficha3!$AD$29="","",[1]Ficha3!$AD$29)</f>
        <v>Procesos de apoyo en el Sistema Integrado de Gestión</v>
      </c>
      <c r="H29" s="348" t="s">
        <v>335</v>
      </c>
      <c r="I29" s="348" t="str">
        <f>CONCATENATE(IF([1]Ficha3!$J$51="","",[1]Ficha3!$J$51),"
",IF([1]Ficha3!$J$52="","",[1]Ficha3!$J$52),"
",IF([1]Ficha3!$J$53="","",[1]Ficha3!$J$53),"
",IF([1]Ficha3!$J$54="","",[1]Ficha3!$J$54),"
",IF([1]Ficha3!$J$55="","",[1]Ficha3!$J$55),"
",IF([1]Ficha3!$J$56="","",[1]Ficha3!$J$56),"
",IF([1]Ficha3!$J$57="","",[1]Ficha3!$J$57),"
",IF([1]Ficha3!$J$58="","",[1]Ficha3!$J$58),"
",IF([1]Ficha3!$J$59="","",[1]Ficha3!$J$59),"
",IF([1]Ficha3!$J$60="","",[1]Ficha3!$J$60))</f>
        <v>Emergencia Sanitaria COVID 19
La imposición de sanciones por autoridades judiciales o entes de control por dar respuesta erronea o inconsistente, por demora o a falta de respuesta del proceso o demas dependencias de la Entidad a las solicitudes realizadas.
0
0
0
0
0
0
0
0</v>
      </c>
      <c r="J29" s="348" t="s">
        <v>336</v>
      </c>
      <c r="K29" s="363" t="str">
        <f>IF([1]Ficha3!$J$72="","",[1]Ficha3!$J$72)</f>
        <v>Posible (3)</v>
      </c>
      <c r="L29" s="363" t="str">
        <f>IF([1]Ficha3!$J$79="","",[1]Ficha3!$J$79)</f>
        <v>Moderado (3)</v>
      </c>
      <c r="M29" s="365" t="str">
        <f>IF([1]Ficha3!$AP$68="","",[1]Ficha3!$AP$68)</f>
        <v>Alta</v>
      </c>
      <c r="N29" s="348" t="str">
        <f>IF([1]Ficha3!$AP$72="","",[1]Ficha3!$AP$72)</f>
        <v>Existe una posibilidad media de que se materialice  el riesgo, siendo necesario implementar acciones inmediatas, ya que el impacto del riesgo seria alto y tendriacomo consecuencias  como:                           
- Interrupción de las operaciones de la Entidad por más de dos (2) días  y/o
- Pérdida de información crítica que puede ser recuperada de forma parcial o incompleta  y/o
- Sanción por parte del ente de control u otro ente regulador y/o
- Incumplimiento en las metas y objetivos institucionales afectando el cumplimiento en las metas de gobierno  y/o
- Imagen institucional afectada en el orden nacional o regional por incumplimientos en la prestación del servicio a los usuarios o ciudadanos.</v>
      </c>
      <c r="O29" s="348" t="s">
        <v>641</v>
      </c>
      <c r="P29" s="367" t="str">
        <f>CONCATENATE(IF([1]Ficha3!$AL$87="","",[1]Ficha3!$AL$87),"
",IF([1]Ficha3!$AL$88="","",[1]Ficha3!$AL$88),"
",IF([1]Ficha3!$AL$89="","",[1]Ficha3!$AL$89),"
",IF([1]Ficha3!$AL$90="","",[1]Ficha3!$AL$90),"
",IF([1]Ficha3!$AL$91="","",[1]Ficha3!$AL$91),"
",IF([1]Ficha3!$AL$92="","",[1]Ficha3!$AL$92),"
",IF([1]Ficha3!$AL$93="","",[1]Ficha3!$AL$93),"
",IF([1]Ficha3!$AL$94="","",[1]Ficha3!$AL$94),"
",IF([1]Ficha3!$AL$95="","",[1]Ficha3!$AL$95),"
",IF([1]Ficha3!$AL$96="","",[1]Ficha3!$AL$96))</f>
        <v xml:space="preserve">Fuerte
Fuerte
Fuerte
Débil
Débil
</v>
      </c>
      <c r="Q29" s="367" t="str">
        <f>CONCATENATE(IF([1]Ficha3!$AR$87="","",[1]Ficha3!$AR$87),"
",IF([1]Ficha3!$AR$88="","",[1]Ficha3!$AR$88),"
",IF([1]Ficha3!$AR$89="","",[1]Ficha3!$AR$89),"
",IF([1]Ficha3!$AR$90="","",[1]Ficha3!$AR$90),"
",IF([1]Ficha3!$AR$91="","",[1]Ficha3!$AR$91),"
",IF([1]Ficha3!$AR$92="","",[1]Ficha3!$AR$92),"
",IF([1]Ficha3!$AR$93="","",[1]Ficha3!$AR$93),"
",IF([1]Ficha3!$AR$94="","",[1]Ficha3!$AR$94),"
",IF([1]Ficha3!$AR$95="","",[1]Ficha3!$AR$95),"
",IF([1]Ficha3!$AR$96="","",[1]Ficha3!$AR$96))</f>
        <v xml:space="preserve">Fuerte
Fuerte
Fuerte
Débil
Moderado
</v>
      </c>
      <c r="R29" s="367" t="str">
        <f>CONCATENATE(IF([1]Ficha3!$AT$87="","",[1]Ficha3!$AT$87),"
",IF([1]Ficha3!$AT$88="","",[1]Ficha3!$AT$88),"
",IF([1]Ficha3!$AT$89="","",[1]Ficha3!$AT$89),"
",IF([1]Ficha3!$AT$90="","",[1]Ficha3!$AT$90),"
",IF([1]Ficha3!$AT$91="","",[1]Ficha3!$AT$91),"
",IF([1]Ficha3!$AT$92="","",[1]Ficha3!$AT$92),"
",IF([1]Ficha3!$AT$93="","",[1]Ficha3!$AT$93),"
",IF([1]Ficha3!$AT$94="","",[1]Ficha3!$AT$94),"
",IF([1]Ficha3!$AT$95="","",[1]Ficha3!$AT$95),"
",IF([1]Ficha3!$AT$96="","",[1]Ficha3!$AT$96))</f>
        <v xml:space="preserve">Fuerte
Fuerte
Fuerte
Débil
Débil
</v>
      </c>
      <c r="S29" s="365" t="str">
        <f>IF([1]Ficha3!$AW$87="","",[1]Ficha3!$AW$87)</f>
        <v>Moderado</v>
      </c>
      <c r="T29" s="367" t="str">
        <f>IF([1]Ficha3!$AZ$87="","",[1]Ficha3!$AZ$87)</f>
        <v>No disminuye</v>
      </c>
      <c r="U29" s="348" t="str">
        <f>CONCATENATE(IF([1]Ficha3!$D$102="","",[1]Ficha3!$D$102),"
",IF([1]Ficha3!$D$103="","",[1]Ficha3!$D$103),"
",IF([1]Ficha3!$D$104="","",[1]Ficha3!$D$104),"
",IF([1]Ficha3!$D$105="","",[1]Ficha3!$D$105),"
",IF([1]Ficha3!$D$106="","",[1]Ficha3!$D$106),"
",IF([1]Ficha3!$D$107="","",[1]Ficha3!$D$107),"
",IF([1]Ficha3!$D$108="","",[1]Ficha3!$D$108),"
",IF([1]Ficha3!$D$109="","",[1]Ficha3!$D$109),"
",IF([1]Ficha3!$D$110="","",[1]Ficha3!$D$110),"
",IF([1]Ficha3!$D$111="","",[1]Ficha3!$D$111))</f>
        <v>Realizar planes de contigencia con los funcionarios y/o contratistas del proceso para dar respuesta inmediata a los trámites vencidos.
0
0
0
0
0
0
0
0
0</v>
      </c>
      <c r="V29" s="367" t="str">
        <f>CONCATENATE(IF([1]Ficha3!$AL$102="","",[1]Ficha3!$AL$102),"
",IF([1]Ficha3!$AL$103="","",[1]Ficha3!$AL$103),"
",IF([1]Ficha3!$AL$104="","",[1]Ficha3!$AL$104),"
",IF([1]Ficha3!$AL$105="","",[1]Ficha3!$AL$105),"
",IF([1]Ficha3!$AL$106="","",[1]Ficha3!$AL$106),"
",IF([1]Ficha3!$AL$107="","",[1]Ficha3!$AL$107),"
",IF([1]Ficha3!$AL$108="","",[1]Ficha3!$AL$108),"
",IF([1]Ficha3!$AL$109="","",[1]Ficha3!$AL$109),"
",IF([1]Ficha3!$AL$110="","",[1]Ficha3!$AL$110),"
",IF([1]Ficha3!$AL$111="","",[1]Ficha3!$AL$111))</f>
        <v xml:space="preserve">Débil
</v>
      </c>
      <c r="W29" s="367" t="str">
        <f>CONCATENATE(IF([1]Ficha3!$AR$102="","",[1]Ficha3!$AR$102),"
",IF([1]Ficha3!$AR$103="","",[1]Ficha3!$AR$103),"
",IF([1]Ficha3!$AR$104="","",[1]Ficha3!$AR$104),"
",IF([1]Ficha3!$AR$105="","",[1]Ficha3!$AR$105),"
",IF([1]Ficha3!$AR$106="","",[1]Ficha3!$AR$106),"
",IF([1]Ficha3!$AR$107="","",[1]Ficha3!$AR$107),"
",IF([1]Ficha3!$AR$108="","",[1]Ficha3!$AR$108),"
",IF([1]Ficha3!$AR$109="","",[1]Ficha3!$AR$109),"
",IF([1]Ficha3!$AR$110="","",[1]Ficha3!$AR$110),"
",IF([1]Ficha3!$AR$111="","",[1]Ficha3!$AR$111))</f>
        <v xml:space="preserve">Moderado
</v>
      </c>
      <c r="X29" s="367" t="str">
        <f>CONCATENATE(IF([1]Ficha3!$AT$102="","",[1]Ficha3!$AT$102),"
",IF([1]Ficha3!$AT$103="","",[1]Ficha3!$AT$103),"
",IF([1]Ficha3!$AT$104="","",[1]Ficha3!$AT$104),"
",IF([1]Ficha3!$AT$105="","",[1]Ficha3!$AT$105),"
",IF([1]Ficha3!$AT$106="","",[1]Ficha3!$AT$106),"
",IF([1]Ficha3!$AT$107="","",[1]Ficha3!$AT$107),"
",IF([1]Ficha3!$AT$108="","",[1]Ficha3!$AT$108),"
",IF([1]Ficha3!$AT$109="","",[1]Ficha3!$AT$109),"
",IF([1]Ficha3!$AT$110="","",[1]Ficha3!$AT$110),"
",IF([1]Ficha3!$AT$111="","",[1]Ficha3!$AT$111))</f>
        <v xml:space="preserve">Débil
</v>
      </c>
      <c r="Y29" s="365" t="str">
        <f>IF([1]Ficha3!$AW$102="","",[1]Ficha3!$AW$102)</f>
        <v>Débil</v>
      </c>
      <c r="Z29" s="367" t="str">
        <f>IF([1]Ficha3!$AZ$102="","",[1]Ficha3!$AZ$102)</f>
        <v>No disminuye</v>
      </c>
      <c r="AA29" s="363" t="str">
        <f>IF([1]Ficha3!$J$127="","",[1]Ficha3!$J$127)</f>
        <v>Posible (3)</v>
      </c>
      <c r="AB29" s="363" t="str">
        <f>IF([1]Ficha3!$J$134="","",[1]Ficha3!$J$134)</f>
        <v>Moderado (3)</v>
      </c>
      <c r="AC29" s="531" t="str">
        <f>IF([1]Ficha3!$AP$126="","",[1]Ficha3!$AP$126)</f>
        <v>Alta</v>
      </c>
      <c r="AD29" s="348" t="str">
        <f>IF([1]Ficha3!$AP$130="","",[1]Ficha3!$AP$130)</f>
        <v>Despues de realizar el anaisis de los controles existentes, se pudo evidenciar que el riesgo se mantiene en la misma zona de ubicación alta.</v>
      </c>
      <c r="AE29" s="531" t="s">
        <v>42</v>
      </c>
      <c r="AF29" s="272" t="s">
        <v>632</v>
      </c>
      <c r="AG29" s="272" t="s">
        <v>633</v>
      </c>
      <c r="AH29" s="272" t="s">
        <v>751</v>
      </c>
      <c r="AI29" s="107" t="s">
        <v>634</v>
      </c>
      <c r="AJ29" s="107" t="s">
        <v>615</v>
      </c>
      <c r="AK29" s="137" t="s">
        <v>1018</v>
      </c>
      <c r="AL29" s="169">
        <v>1</v>
      </c>
      <c r="AM29" s="186" t="s">
        <v>1007</v>
      </c>
      <c r="AN29" s="282" t="s">
        <v>620</v>
      </c>
      <c r="AO29" s="282" t="s">
        <v>620</v>
      </c>
      <c r="AP29" s="282" t="s">
        <v>620</v>
      </c>
      <c r="AQ29" s="282" t="s">
        <v>621</v>
      </c>
      <c r="AR29" s="282" t="s">
        <v>621</v>
      </c>
      <c r="AS29" s="282" t="s">
        <v>620</v>
      </c>
      <c r="AT29" s="276" t="s">
        <v>621</v>
      </c>
      <c r="AU29" s="267" t="s">
        <v>621</v>
      </c>
      <c r="AV29" s="350" t="str">
        <f>CONCATENATE(IF([1]Ficha3!$D$205="","",[1]Ficha3!$D$205),"
",IF([1]Ficha3!$D$206="","",[1]Ficha3!$D$206),"
",IF([1]Ficha3!$D$207="","",[1]Ficha3!$D$207),"
",IF([1]Ficha3!$D$208="","",[1]Ficha3!$D$208),"
",IF([1]Ficha3!$D$209="","",[1]Ficha3!$D$209),"
",IF([1]Ficha3!$D$210="","",[1]Ficha3!$D$210),"
",IF([1]Ficha3!$D$211="","",[1]Ficha3!$D$211),"
",IF([1]Ficha3!$D$212="","",[1]Ficha3!$D$212),"
",IF([1]Ficha3!$D$213="","",[1]Ficha3!$D$213),"
",IF([1]Ficha3!$D$214="","",[1]Ficha3!$D$214),"")</f>
        <v>Solicitar la actualización de las herramientas tecnológicas con las que cuenta la Entidad.
0
0
0
0
0
0
0
0
0</v>
      </c>
      <c r="AW29" s="348" t="s">
        <v>385</v>
      </c>
      <c r="AX29" s="355" t="str">
        <f>CONCATENATE(IF([1]Ficha3!$AN$205="","",[1]Ficha3!$AN$205),"
",IF([1]Ficha3!$AN$206="","",[1]Ficha3!$AN$206),"
",IF([1]Ficha3!$AN$207="","",[1]Ficha3!$AN$207),"
",IF([1]Ficha3!$AN$208="","",[1]Ficha3!$AN$208),"
",IF([1]Ficha3!$AN$209="","",[1]Ficha3!$AN$209),"
",IF([1]Ficha3!$AN$210="","",[1]Ficha3!$AN$210),"
",IF([1]Ficha3!$AN$211="","",[1]Ficha3!$AN$211),"
",IF([1]Ficha3!$AN$212="","",[1]Ficha3!$AN$212),"
",IF([1]Ficha3!$AN$213="","",[1]Ficha3!$AN$213),"
",IF([1]Ficha3!$AN$214="","",[1]Ficha3!$AN$214),"")</f>
        <v>Herramientas tecnológicas actualizadas
0
0
0
0
0
0
0
0
0</v>
      </c>
    </row>
    <row r="30" spans="1:50" s="39" customFormat="1" ht="266.25" customHeight="1" x14ac:dyDescent="0.25">
      <c r="A30" s="375"/>
      <c r="B30" s="378"/>
      <c r="C30" s="378"/>
      <c r="D30" s="381"/>
      <c r="E30" s="381"/>
      <c r="F30" s="353"/>
      <c r="G30" s="353"/>
      <c r="H30" s="353"/>
      <c r="I30" s="353"/>
      <c r="J30" s="353"/>
      <c r="K30" s="461"/>
      <c r="L30" s="461"/>
      <c r="M30" s="469"/>
      <c r="N30" s="353"/>
      <c r="O30" s="353"/>
      <c r="P30" s="466"/>
      <c r="Q30" s="466"/>
      <c r="R30" s="466"/>
      <c r="S30" s="469"/>
      <c r="T30" s="466"/>
      <c r="U30" s="353"/>
      <c r="V30" s="466"/>
      <c r="W30" s="466"/>
      <c r="X30" s="466"/>
      <c r="Y30" s="469"/>
      <c r="Z30" s="466"/>
      <c r="AA30" s="461"/>
      <c r="AB30" s="461"/>
      <c r="AC30" s="464"/>
      <c r="AD30" s="353"/>
      <c r="AE30" s="464"/>
      <c r="AF30" s="282" t="s">
        <v>635</v>
      </c>
      <c r="AG30" s="282" t="s">
        <v>613</v>
      </c>
      <c r="AH30" s="282" t="s">
        <v>752</v>
      </c>
      <c r="AI30" s="43" t="s">
        <v>636</v>
      </c>
      <c r="AJ30" s="43" t="s">
        <v>421</v>
      </c>
      <c r="AK30" s="135" t="s">
        <v>1019</v>
      </c>
      <c r="AL30" s="136">
        <v>1</v>
      </c>
      <c r="AM30" s="186" t="s">
        <v>1007</v>
      </c>
      <c r="AN30" s="282" t="s">
        <v>620</v>
      </c>
      <c r="AO30" s="282" t="s">
        <v>620</v>
      </c>
      <c r="AP30" s="282" t="s">
        <v>620</v>
      </c>
      <c r="AQ30" s="282" t="s">
        <v>621</v>
      </c>
      <c r="AR30" s="282" t="s">
        <v>621</v>
      </c>
      <c r="AS30" s="282" t="s">
        <v>620</v>
      </c>
      <c r="AT30" s="276" t="s">
        <v>621</v>
      </c>
      <c r="AU30" s="267" t="s">
        <v>621</v>
      </c>
      <c r="AV30" s="351"/>
      <c r="AW30" s="353"/>
      <c r="AX30" s="458"/>
    </row>
    <row r="31" spans="1:50" s="39" customFormat="1" ht="316.5" customHeight="1" thickBot="1" x14ac:dyDescent="0.3">
      <c r="A31" s="376"/>
      <c r="B31" s="358"/>
      <c r="C31" s="358"/>
      <c r="D31" s="360"/>
      <c r="E31" s="360"/>
      <c r="F31" s="349"/>
      <c r="G31" s="349"/>
      <c r="H31" s="349"/>
      <c r="I31" s="349"/>
      <c r="J31" s="349"/>
      <c r="K31" s="364"/>
      <c r="L31" s="364"/>
      <c r="M31" s="366"/>
      <c r="N31" s="349"/>
      <c r="O31" s="349"/>
      <c r="P31" s="368"/>
      <c r="Q31" s="368"/>
      <c r="R31" s="368"/>
      <c r="S31" s="366"/>
      <c r="T31" s="368"/>
      <c r="U31" s="349"/>
      <c r="V31" s="368"/>
      <c r="W31" s="368"/>
      <c r="X31" s="368"/>
      <c r="Y31" s="366"/>
      <c r="Z31" s="368"/>
      <c r="AA31" s="364"/>
      <c r="AB31" s="364"/>
      <c r="AC31" s="465"/>
      <c r="AD31" s="349"/>
      <c r="AE31" s="465"/>
      <c r="AF31" s="273" t="s">
        <v>638</v>
      </c>
      <c r="AG31" s="273" t="s">
        <v>637</v>
      </c>
      <c r="AH31" s="273" t="s">
        <v>753</v>
      </c>
      <c r="AI31" s="108" t="s">
        <v>639</v>
      </c>
      <c r="AJ31" s="108" t="s">
        <v>754</v>
      </c>
      <c r="AK31" s="135" t="s">
        <v>1020</v>
      </c>
      <c r="AL31" s="136">
        <v>1</v>
      </c>
      <c r="AM31" s="181" t="s">
        <v>1007</v>
      </c>
      <c r="AN31" s="8" t="s">
        <v>620</v>
      </c>
      <c r="AO31" s="8" t="s">
        <v>620</v>
      </c>
      <c r="AP31" s="8" t="s">
        <v>620</v>
      </c>
      <c r="AQ31" s="8" t="s">
        <v>621</v>
      </c>
      <c r="AR31" s="8" t="s">
        <v>621</v>
      </c>
      <c r="AS31" s="8" t="s">
        <v>544</v>
      </c>
      <c r="AT31" s="8" t="s">
        <v>544</v>
      </c>
      <c r="AU31" s="268" t="s">
        <v>544</v>
      </c>
      <c r="AV31" s="371"/>
      <c r="AW31" s="349"/>
      <c r="AX31" s="356"/>
    </row>
    <row r="32" spans="1:50" s="79" customFormat="1" ht="12.95" customHeight="1" thickBot="1" x14ac:dyDescent="0.3">
      <c r="AK32" s="151"/>
      <c r="AL32" s="122"/>
      <c r="AM32" s="177"/>
      <c r="AS32" s="151"/>
      <c r="AT32" s="122"/>
      <c r="AU32" s="177"/>
      <c r="AV32" s="114"/>
      <c r="AX32" s="115"/>
    </row>
    <row r="33" spans="1:50" s="39" customFormat="1" ht="271.5" customHeight="1" x14ac:dyDescent="0.25">
      <c r="A33" s="372" t="s">
        <v>106</v>
      </c>
      <c r="B33" s="377" t="s">
        <v>47</v>
      </c>
      <c r="C33" s="377" t="s">
        <v>88</v>
      </c>
      <c r="D33" s="380" t="s">
        <v>89</v>
      </c>
      <c r="E33" s="380" t="s">
        <v>337</v>
      </c>
      <c r="F33" s="383" t="s">
        <v>90</v>
      </c>
      <c r="G33" s="383" t="s">
        <v>82</v>
      </c>
      <c r="H33" s="383" t="s">
        <v>338</v>
      </c>
      <c r="I33" s="383" t="s">
        <v>91</v>
      </c>
      <c r="J33" s="383" t="s">
        <v>339</v>
      </c>
      <c r="K33" s="470" t="s">
        <v>53</v>
      </c>
      <c r="L33" s="470" t="s">
        <v>83</v>
      </c>
      <c r="M33" s="455" t="s">
        <v>66</v>
      </c>
      <c r="N33" s="383" t="s">
        <v>305</v>
      </c>
      <c r="O33" s="383" t="s">
        <v>340</v>
      </c>
      <c r="P33" s="434" t="s">
        <v>92</v>
      </c>
      <c r="Q33" s="434" t="s">
        <v>93</v>
      </c>
      <c r="R33" s="434" t="s">
        <v>94</v>
      </c>
      <c r="S33" s="455" t="s">
        <v>95</v>
      </c>
      <c r="T33" s="434" t="s">
        <v>96</v>
      </c>
      <c r="U33" s="383" t="s">
        <v>341</v>
      </c>
      <c r="V33" s="434" t="s">
        <v>97</v>
      </c>
      <c r="W33" s="434" t="s">
        <v>97</v>
      </c>
      <c r="X33" s="434" t="s">
        <v>97</v>
      </c>
      <c r="Y33" s="455" t="s">
        <v>95</v>
      </c>
      <c r="Z33" s="434" t="s">
        <v>96</v>
      </c>
      <c r="AA33" s="470" t="s">
        <v>53</v>
      </c>
      <c r="AB33" s="470" t="s">
        <v>83</v>
      </c>
      <c r="AC33" s="553" t="str">
        <f>IF([4]Ficha3!$AP$126="","",[4]Ficha3!$AP$126)</f>
        <v>Moderada</v>
      </c>
      <c r="AD33" s="383" t="s">
        <v>98</v>
      </c>
      <c r="AE33" s="553" t="s">
        <v>42</v>
      </c>
      <c r="AF33" s="269" t="s">
        <v>642</v>
      </c>
      <c r="AG33" s="269" t="s">
        <v>643</v>
      </c>
      <c r="AH33" s="269" t="s">
        <v>755</v>
      </c>
      <c r="AI33" s="38" t="s">
        <v>644</v>
      </c>
      <c r="AJ33" s="38" t="s">
        <v>524</v>
      </c>
      <c r="AK33" s="28" t="s">
        <v>936</v>
      </c>
      <c r="AL33" s="124">
        <v>1</v>
      </c>
      <c r="AM33" s="178" t="s">
        <v>1007</v>
      </c>
      <c r="AN33" s="283" t="s">
        <v>620</v>
      </c>
      <c r="AO33" s="283" t="s">
        <v>620</v>
      </c>
      <c r="AP33" s="283" t="s">
        <v>620</v>
      </c>
      <c r="AQ33" s="283" t="s">
        <v>621</v>
      </c>
      <c r="AR33" s="283" t="s">
        <v>621</v>
      </c>
      <c r="AS33" s="269" t="s">
        <v>620</v>
      </c>
      <c r="AT33" s="269" t="s">
        <v>621</v>
      </c>
      <c r="AU33" s="218" t="s">
        <v>621</v>
      </c>
      <c r="AV33" s="292" t="s">
        <v>99</v>
      </c>
      <c r="AW33" s="283" t="s">
        <v>99</v>
      </c>
      <c r="AX33" s="291" t="s">
        <v>99</v>
      </c>
    </row>
    <row r="34" spans="1:50" s="39" customFormat="1" ht="120" customHeight="1" x14ac:dyDescent="0.25">
      <c r="A34" s="373"/>
      <c r="B34" s="378"/>
      <c r="C34" s="378"/>
      <c r="D34" s="381"/>
      <c r="E34" s="381"/>
      <c r="F34" s="353"/>
      <c r="G34" s="353"/>
      <c r="H34" s="353"/>
      <c r="I34" s="353"/>
      <c r="J34" s="353"/>
      <c r="K34" s="461"/>
      <c r="L34" s="461"/>
      <c r="M34" s="469"/>
      <c r="N34" s="353"/>
      <c r="O34" s="353"/>
      <c r="P34" s="466"/>
      <c r="Q34" s="466"/>
      <c r="R34" s="466"/>
      <c r="S34" s="469"/>
      <c r="T34" s="466"/>
      <c r="U34" s="353"/>
      <c r="V34" s="466"/>
      <c r="W34" s="466"/>
      <c r="X34" s="466"/>
      <c r="Y34" s="469"/>
      <c r="Z34" s="466"/>
      <c r="AA34" s="461"/>
      <c r="AB34" s="461"/>
      <c r="AC34" s="554"/>
      <c r="AD34" s="353"/>
      <c r="AE34" s="554"/>
      <c r="AF34" s="282" t="s">
        <v>645</v>
      </c>
      <c r="AG34" s="282" t="s">
        <v>646</v>
      </c>
      <c r="AH34" s="282" t="s">
        <v>756</v>
      </c>
      <c r="AI34" s="41" t="s">
        <v>647</v>
      </c>
      <c r="AJ34" s="41" t="s">
        <v>584</v>
      </c>
      <c r="AK34" s="86" t="s">
        <v>937</v>
      </c>
      <c r="AL34" s="163">
        <v>1</v>
      </c>
      <c r="AM34" s="180" t="s">
        <v>1007</v>
      </c>
      <c r="AN34" s="282" t="s">
        <v>620</v>
      </c>
      <c r="AO34" s="282" t="s">
        <v>620</v>
      </c>
      <c r="AP34" s="282" t="s">
        <v>620</v>
      </c>
      <c r="AQ34" s="282" t="s">
        <v>621</v>
      </c>
      <c r="AR34" s="282" t="s">
        <v>621</v>
      </c>
      <c r="AS34" s="282" t="s">
        <v>620</v>
      </c>
      <c r="AT34" s="282" t="s">
        <v>621</v>
      </c>
      <c r="AU34" s="278" t="s">
        <v>621</v>
      </c>
      <c r="AV34" s="277"/>
      <c r="AW34" s="270"/>
      <c r="AX34" s="275"/>
    </row>
    <row r="35" spans="1:50" s="39" customFormat="1" ht="120" customHeight="1" x14ac:dyDescent="0.25">
      <c r="A35" s="373"/>
      <c r="B35" s="379"/>
      <c r="C35" s="379"/>
      <c r="D35" s="382"/>
      <c r="E35" s="382"/>
      <c r="F35" s="354"/>
      <c r="G35" s="354"/>
      <c r="H35" s="354"/>
      <c r="I35" s="354"/>
      <c r="J35" s="354"/>
      <c r="K35" s="471"/>
      <c r="L35" s="471"/>
      <c r="M35" s="456"/>
      <c r="N35" s="354"/>
      <c r="O35" s="354"/>
      <c r="P35" s="435"/>
      <c r="Q35" s="435"/>
      <c r="R35" s="435"/>
      <c r="S35" s="456"/>
      <c r="T35" s="435"/>
      <c r="U35" s="354"/>
      <c r="V35" s="435"/>
      <c r="W35" s="435"/>
      <c r="X35" s="435"/>
      <c r="Y35" s="456"/>
      <c r="Z35" s="435"/>
      <c r="AA35" s="471"/>
      <c r="AB35" s="471"/>
      <c r="AC35" s="555"/>
      <c r="AD35" s="354"/>
      <c r="AE35" s="555"/>
      <c r="AF35" s="270" t="s">
        <v>648</v>
      </c>
      <c r="AG35" s="270" t="s">
        <v>649</v>
      </c>
      <c r="AH35" s="270" t="s">
        <v>757</v>
      </c>
      <c r="AI35" s="86" t="s">
        <v>650</v>
      </c>
      <c r="AJ35" s="86" t="s">
        <v>147</v>
      </c>
      <c r="AK35" s="205" t="s">
        <v>938</v>
      </c>
      <c r="AL35" s="163">
        <v>1</v>
      </c>
      <c r="AM35" s="180" t="s">
        <v>1007</v>
      </c>
      <c r="AN35" s="282" t="s">
        <v>620</v>
      </c>
      <c r="AO35" s="282" t="s">
        <v>620</v>
      </c>
      <c r="AP35" s="282" t="s">
        <v>620</v>
      </c>
      <c r="AQ35" s="282" t="s">
        <v>621</v>
      </c>
      <c r="AR35" s="282" t="s">
        <v>621</v>
      </c>
      <c r="AS35" s="282" t="s">
        <v>620</v>
      </c>
      <c r="AT35" s="282" t="s">
        <v>621</v>
      </c>
      <c r="AU35" s="278" t="s">
        <v>621</v>
      </c>
      <c r="AV35" s="277"/>
      <c r="AW35" s="270"/>
      <c r="AX35" s="275"/>
    </row>
    <row r="36" spans="1:50" s="39" customFormat="1" ht="175.5" customHeight="1" x14ac:dyDescent="0.25">
      <c r="A36" s="374"/>
      <c r="B36" s="357" t="s">
        <v>47</v>
      </c>
      <c r="C36" s="357" t="s">
        <v>100</v>
      </c>
      <c r="D36" s="359" t="s">
        <v>101</v>
      </c>
      <c r="E36" s="359" t="s">
        <v>342</v>
      </c>
      <c r="F36" s="348" t="s">
        <v>90</v>
      </c>
      <c r="G36" s="348" t="s">
        <v>82</v>
      </c>
      <c r="H36" s="348" t="s">
        <v>343</v>
      </c>
      <c r="I36" s="348" t="s">
        <v>102</v>
      </c>
      <c r="J36" s="348" t="s">
        <v>344</v>
      </c>
      <c r="K36" s="363" t="s">
        <v>53</v>
      </c>
      <c r="L36" s="363" t="s">
        <v>83</v>
      </c>
      <c r="M36" s="365" t="s">
        <v>66</v>
      </c>
      <c r="N36" s="348" t="s">
        <v>345</v>
      </c>
      <c r="O36" s="348" t="s">
        <v>346</v>
      </c>
      <c r="P36" s="367" t="s">
        <v>103</v>
      </c>
      <c r="Q36" s="367" t="s">
        <v>85</v>
      </c>
      <c r="R36" s="367" t="s">
        <v>103</v>
      </c>
      <c r="S36" s="365" t="s">
        <v>63</v>
      </c>
      <c r="T36" s="367" t="s">
        <v>96</v>
      </c>
      <c r="U36" s="348" t="s">
        <v>347</v>
      </c>
      <c r="V36" s="367" t="s">
        <v>104</v>
      </c>
      <c r="W36" s="367" t="s">
        <v>97</v>
      </c>
      <c r="X36" s="367" t="s">
        <v>97</v>
      </c>
      <c r="Y36" s="365" t="s">
        <v>63</v>
      </c>
      <c r="Z36" s="367" t="s">
        <v>96</v>
      </c>
      <c r="AA36" s="363" t="s">
        <v>53</v>
      </c>
      <c r="AB36" s="363" t="s">
        <v>83</v>
      </c>
      <c r="AC36" s="369" t="str">
        <f>IF([4]Ficha3!$AP$126="","",[4]Ficha3!$AP$126)</f>
        <v>Moderada</v>
      </c>
      <c r="AD36" s="348" t="s">
        <v>308</v>
      </c>
      <c r="AE36" s="369" t="s">
        <v>42</v>
      </c>
      <c r="AF36" s="282" t="s">
        <v>658</v>
      </c>
      <c r="AG36" s="282" t="s">
        <v>657</v>
      </c>
      <c r="AH36" s="282" t="s">
        <v>758</v>
      </c>
      <c r="AI36" s="41" t="s">
        <v>656</v>
      </c>
      <c r="AJ36" s="41" t="s">
        <v>449</v>
      </c>
      <c r="AK36" s="206" t="s">
        <v>939</v>
      </c>
      <c r="AL36" s="163">
        <v>1</v>
      </c>
      <c r="AM36" s="180" t="s">
        <v>1007</v>
      </c>
      <c r="AN36" s="282" t="s">
        <v>762</v>
      </c>
      <c r="AO36" s="282" t="s">
        <v>651</v>
      </c>
      <c r="AP36" s="282" t="s">
        <v>764</v>
      </c>
      <c r="AQ36" s="44" t="s">
        <v>652</v>
      </c>
      <c r="AR36" s="73" t="s">
        <v>489</v>
      </c>
      <c r="AS36" s="44" t="s">
        <v>940</v>
      </c>
      <c r="AT36" s="123">
        <v>1</v>
      </c>
      <c r="AU36" s="219" t="s">
        <v>1007</v>
      </c>
      <c r="AV36" s="284" t="s">
        <v>99</v>
      </c>
      <c r="AW36" s="282" t="s">
        <v>99</v>
      </c>
      <c r="AX36" s="285" t="s">
        <v>99</v>
      </c>
    </row>
    <row r="37" spans="1:50" s="39" customFormat="1" ht="179.25" customHeight="1" x14ac:dyDescent="0.25">
      <c r="A37" s="375"/>
      <c r="B37" s="378"/>
      <c r="C37" s="378"/>
      <c r="D37" s="381"/>
      <c r="E37" s="381"/>
      <c r="F37" s="353"/>
      <c r="G37" s="353"/>
      <c r="H37" s="353"/>
      <c r="I37" s="353"/>
      <c r="J37" s="353"/>
      <c r="K37" s="461"/>
      <c r="L37" s="461"/>
      <c r="M37" s="469"/>
      <c r="N37" s="353"/>
      <c r="O37" s="353"/>
      <c r="P37" s="466"/>
      <c r="Q37" s="466"/>
      <c r="R37" s="466"/>
      <c r="S37" s="469"/>
      <c r="T37" s="466"/>
      <c r="U37" s="353"/>
      <c r="V37" s="466"/>
      <c r="W37" s="466"/>
      <c r="X37" s="466"/>
      <c r="Y37" s="469"/>
      <c r="Z37" s="466"/>
      <c r="AA37" s="461"/>
      <c r="AB37" s="461"/>
      <c r="AC37" s="554"/>
      <c r="AD37" s="353"/>
      <c r="AE37" s="554"/>
      <c r="AF37" s="282" t="s">
        <v>660</v>
      </c>
      <c r="AG37" s="282" t="s">
        <v>659</v>
      </c>
      <c r="AH37" s="282" t="s">
        <v>759</v>
      </c>
      <c r="AI37" s="41" t="s">
        <v>661</v>
      </c>
      <c r="AJ37" s="41" t="s">
        <v>453</v>
      </c>
      <c r="AK37" s="207" t="s">
        <v>941</v>
      </c>
      <c r="AL37" s="163">
        <v>1</v>
      </c>
      <c r="AM37" s="180" t="s">
        <v>1007</v>
      </c>
      <c r="AN37" s="282" t="s">
        <v>620</v>
      </c>
      <c r="AO37" s="282" t="s">
        <v>620</v>
      </c>
      <c r="AP37" s="282" t="s">
        <v>620</v>
      </c>
      <c r="AQ37" s="282" t="s">
        <v>621</v>
      </c>
      <c r="AR37" s="282" t="s">
        <v>621</v>
      </c>
      <c r="AS37" s="282" t="s">
        <v>620</v>
      </c>
      <c r="AT37" s="282" t="s">
        <v>621</v>
      </c>
      <c r="AU37" s="278" t="s">
        <v>621</v>
      </c>
      <c r="AV37" s="274"/>
      <c r="AW37" s="272"/>
      <c r="AX37" s="271"/>
    </row>
    <row r="38" spans="1:50" s="39" customFormat="1" ht="189.75" customHeight="1" x14ac:dyDescent="0.25">
      <c r="A38" s="375"/>
      <c r="B38" s="378"/>
      <c r="C38" s="378"/>
      <c r="D38" s="381"/>
      <c r="E38" s="381"/>
      <c r="F38" s="353"/>
      <c r="G38" s="353"/>
      <c r="H38" s="353"/>
      <c r="I38" s="353"/>
      <c r="J38" s="353"/>
      <c r="K38" s="461"/>
      <c r="L38" s="461"/>
      <c r="M38" s="469"/>
      <c r="N38" s="353"/>
      <c r="O38" s="353"/>
      <c r="P38" s="466"/>
      <c r="Q38" s="466"/>
      <c r="R38" s="466"/>
      <c r="S38" s="469"/>
      <c r="T38" s="466"/>
      <c r="U38" s="353"/>
      <c r="V38" s="466"/>
      <c r="W38" s="466"/>
      <c r="X38" s="466"/>
      <c r="Y38" s="469"/>
      <c r="Z38" s="466"/>
      <c r="AA38" s="461"/>
      <c r="AB38" s="461"/>
      <c r="AC38" s="554"/>
      <c r="AD38" s="353"/>
      <c r="AE38" s="554"/>
      <c r="AF38" s="282" t="s">
        <v>662</v>
      </c>
      <c r="AG38" s="282" t="s">
        <v>653</v>
      </c>
      <c r="AH38" s="282" t="s">
        <v>760</v>
      </c>
      <c r="AI38" s="41" t="s">
        <v>663</v>
      </c>
      <c r="AJ38" s="41" t="s">
        <v>511</v>
      </c>
      <c r="AK38" s="208" t="s">
        <v>942</v>
      </c>
      <c r="AL38" s="163">
        <v>1</v>
      </c>
      <c r="AM38" s="180" t="s">
        <v>1007</v>
      </c>
      <c r="AN38" s="282" t="s">
        <v>763</v>
      </c>
      <c r="AO38" s="282" t="s">
        <v>653</v>
      </c>
      <c r="AP38" s="282" t="s">
        <v>781</v>
      </c>
      <c r="AQ38" s="44" t="s">
        <v>654</v>
      </c>
      <c r="AR38" s="73" t="s">
        <v>655</v>
      </c>
      <c r="AS38" s="211" t="s">
        <v>943</v>
      </c>
      <c r="AT38" s="123">
        <v>1</v>
      </c>
      <c r="AU38" s="219" t="s">
        <v>1007</v>
      </c>
      <c r="AV38" s="274"/>
      <c r="AW38" s="272"/>
      <c r="AX38" s="271"/>
    </row>
    <row r="39" spans="1:50" s="39" customFormat="1" ht="141.75" customHeight="1" x14ac:dyDescent="0.25">
      <c r="A39" s="375"/>
      <c r="B39" s="379"/>
      <c r="C39" s="379"/>
      <c r="D39" s="382"/>
      <c r="E39" s="382"/>
      <c r="F39" s="354"/>
      <c r="G39" s="354"/>
      <c r="H39" s="354"/>
      <c r="I39" s="354"/>
      <c r="J39" s="354"/>
      <c r="K39" s="471"/>
      <c r="L39" s="471"/>
      <c r="M39" s="456"/>
      <c r="N39" s="354"/>
      <c r="O39" s="354"/>
      <c r="P39" s="435"/>
      <c r="Q39" s="435"/>
      <c r="R39" s="435"/>
      <c r="S39" s="456"/>
      <c r="T39" s="435"/>
      <c r="U39" s="354"/>
      <c r="V39" s="435"/>
      <c r="W39" s="435"/>
      <c r="X39" s="435"/>
      <c r="Y39" s="456"/>
      <c r="Z39" s="435"/>
      <c r="AA39" s="471"/>
      <c r="AB39" s="471"/>
      <c r="AC39" s="555"/>
      <c r="AD39" s="354"/>
      <c r="AE39" s="555"/>
      <c r="AF39" s="282" t="s">
        <v>665</v>
      </c>
      <c r="AG39" s="282" t="s">
        <v>657</v>
      </c>
      <c r="AH39" s="282" t="s">
        <v>761</v>
      </c>
      <c r="AI39" s="41" t="s">
        <v>664</v>
      </c>
      <c r="AJ39" s="41" t="s">
        <v>453</v>
      </c>
      <c r="AK39" s="206" t="s">
        <v>944</v>
      </c>
      <c r="AL39" s="163">
        <v>1</v>
      </c>
      <c r="AM39" s="180" t="s">
        <v>1007</v>
      </c>
      <c r="AN39" s="282" t="s">
        <v>620</v>
      </c>
      <c r="AO39" s="282" t="s">
        <v>620</v>
      </c>
      <c r="AP39" s="282" t="s">
        <v>620</v>
      </c>
      <c r="AQ39" s="282" t="s">
        <v>621</v>
      </c>
      <c r="AR39" s="282" t="s">
        <v>621</v>
      </c>
      <c r="AS39" s="282" t="s">
        <v>620</v>
      </c>
      <c r="AT39" s="282" t="s">
        <v>621</v>
      </c>
      <c r="AU39" s="278" t="s">
        <v>621</v>
      </c>
      <c r="AV39" s="274"/>
      <c r="AW39" s="272"/>
      <c r="AX39" s="271"/>
    </row>
    <row r="40" spans="1:50" s="39" customFormat="1" ht="136.5" customHeight="1" x14ac:dyDescent="0.25">
      <c r="A40" s="375"/>
      <c r="B40" s="357" t="s">
        <v>47</v>
      </c>
      <c r="C40" s="357" t="s">
        <v>48</v>
      </c>
      <c r="D40" s="359" t="s">
        <v>49</v>
      </c>
      <c r="E40" s="359" t="s">
        <v>302</v>
      </c>
      <c r="F40" s="348" t="s">
        <v>107</v>
      </c>
      <c r="G40" s="348" t="s">
        <v>82</v>
      </c>
      <c r="H40" s="348" t="s">
        <v>303</v>
      </c>
      <c r="I40" s="348" t="s">
        <v>108</v>
      </c>
      <c r="J40" s="348" t="s">
        <v>304</v>
      </c>
      <c r="K40" s="363" t="s">
        <v>53</v>
      </c>
      <c r="L40" s="363" t="s">
        <v>83</v>
      </c>
      <c r="M40" s="365" t="s">
        <v>66</v>
      </c>
      <c r="N40" s="348" t="s">
        <v>305</v>
      </c>
      <c r="O40" s="348" t="s">
        <v>306</v>
      </c>
      <c r="P40" s="367" t="s">
        <v>97</v>
      </c>
      <c r="Q40" s="367" t="s">
        <v>97</v>
      </c>
      <c r="R40" s="367" t="s">
        <v>97</v>
      </c>
      <c r="S40" s="365" t="s">
        <v>95</v>
      </c>
      <c r="T40" s="348" t="s">
        <v>96</v>
      </c>
      <c r="U40" s="348" t="s">
        <v>307</v>
      </c>
      <c r="V40" s="367" t="s">
        <v>97</v>
      </c>
      <c r="W40" s="367" t="s">
        <v>97</v>
      </c>
      <c r="X40" s="367" t="s">
        <v>97</v>
      </c>
      <c r="Y40" s="365" t="s">
        <v>63</v>
      </c>
      <c r="Z40" s="367" t="s">
        <v>96</v>
      </c>
      <c r="AA40" s="363" t="s">
        <v>53</v>
      </c>
      <c r="AB40" s="363" t="s">
        <v>83</v>
      </c>
      <c r="AC40" s="369" t="str">
        <f>IF([4]Ficha3!$AP$126="","",[4]Ficha3!$AP$126)</f>
        <v>Moderada</v>
      </c>
      <c r="AD40" s="348" t="s">
        <v>308</v>
      </c>
      <c r="AE40" s="369" t="s">
        <v>42</v>
      </c>
      <c r="AF40" s="272" t="s">
        <v>666</v>
      </c>
      <c r="AG40" s="272" t="s">
        <v>667</v>
      </c>
      <c r="AH40" s="272" t="s">
        <v>668</v>
      </c>
      <c r="AI40" s="286" t="s">
        <v>661</v>
      </c>
      <c r="AJ40" s="286" t="s">
        <v>428</v>
      </c>
      <c r="AK40" s="209" t="s">
        <v>945</v>
      </c>
      <c r="AL40" s="163">
        <v>1</v>
      </c>
      <c r="AM40" s="180" t="s">
        <v>1007</v>
      </c>
      <c r="AN40" s="282" t="s">
        <v>620</v>
      </c>
      <c r="AO40" s="282" t="s">
        <v>620</v>
      </c>
      <c r="AP40" s="282" t="s">
        <v>620</v>
      </c>
      <c r="AQ40" s="282" t="s">
        <v>621</v>
      </c>
      <c r="AR40" s="282" t="s">
        <v>621</v>
      </c>
      <c r="AS40" s="282" t="s">
        <v>620</v>
      </c>
      <c r="AT40" s="282" t="s">
        <v>621</v>
      </c>
      <c r="AU40" s="278" t="s">
        <v>621</v>
      </c>
      <c r="AV40" s="274"/>
      <c r="AW40" s="272"/>
      <c r="AX40" s="271"/>
    </row>
    <row r="41" spans="1:50" s="39" customFormat="1" ht="120" customHeight="1" x14ac:dyDescent="0.25">
      <c r="A41" s="375"/>
      <c r="B41" s="378"/>
      <c r="C41" s="378"/>
      <c r="D41" s="381"/>
      <c r="E41" s="381"/>
      <c r="F41" s="353"/>
      <c r="G41" s="353"/>
      <c r="H41" s="353"/>
      <c r="I41" s="353"/>
      <c r="J41" s="353"/>
      <c r="K41" s="461"/>
      <c r="L41" s="461"/>
      <c r="M41" s="469"/>
      <c r="N41" s="353"/>
      <c r="O41" s="353"/>
      <c r="P41" s="466"/>
      <c r="Q41" s="466"/>
      <c r="R41" s="466"/>
      <c r="S41" s="469"/>
      <c r="T41" s="353"/>
      <c r="U41" s="353"/>
      <c r="V41" s="466"/>
      <c r="W41" s="466"/>
      <c r="X41" s="466"/>
      <c r="Y41" s="469"/>
      <c r="Z41" s="466"/>
      <c r="AA41" s="461"/>
      <c r="AB41" s="461"/>
      <c r="AC41" s="554"/>
      <c r="AD41" s="353"/>
      <c r="AE41" s="554"/>
      <c r="AF41" s="282" t="s">
        <v>670</v>
      </c>
      <c r="AG41" s="282" t="s">
        <v>669</v>
      </c>
      <c r="AH41" s="282" t="s">
        <v>671</v>
      </c>
      <c r="AI41" s="41" t="s">
        <v>672</v>
      </c>
      <c r="AJ41" s="41" t="s">
        <v>436</v>
      </c>
      <c r="AK41" s="208" t="s">
        <v>946</v>
      </c>
      <c r="AL41" s="163">
        <v>1</v>
      </c>
      <c r="AM41" s="180" t="s">
        <v>1007</v>
      </c>
      <c r="AN41" s="282" t="s">
        <v>620</v>
      </c>
      <c r="AO41" s="282" t="s">
        <v>620</v>
      </c>
      <c r="AP41" s="282" t="s">
        <v>620</v>
      </c>
      <c r="AQ41" s="282" t="s">
        <v>621</v>
      </c>
      <c r="AR41" s="282" t="s">
        <v>621</v>
      </c>
      <c r="AS41" s="282" t="s">
        <v>620</v>
      </c>
      <c r="AT41" s="282" t="s">
        <v>621</v>
      </c>
      <c r="AU41" s="278" t="s">
        <v>621</v>
      </c>
      <c r="AV41" s="274"/>
      <c r="AW41" s="272"/>
      <c r="AX41" s="271"/>
    </row>
    <row r="42" spans="1:50" s="39" customFormat="1" ht="120" customHeight="1" thickBot="1" x14ac:dyDescent="0.3">
      <c r="A42" s="376"/>
      <c r="B42" s="358"/>
      <c r="C42" s="358"/>
      <c r="D42" s="360"/>
      <c r="E42" s="360"/>
      <c r="F42" s="349"/>
      <c r="G42" s="349"/>
      <c r="H42" s="349"/>
      <c r="I42" s="349"/>
      <c r="J42" s="349"/>
      <c r="K42" s="364"/>
      <c r="L42" s="364"/>
      <c r="M42" s="366"/>
      <c r="N42" s="349"/>
      <c r="O42" s="349"/>
      <c r="P42" s="368"/>
      <c r="Q42" s="368"/>
      <c r="R42" s="368"/>
      <c r="S42" s="366"/>
      <c r="T42" s="349"/>
      <c r="U42" s="349"/>
      <c r="V42" s="368"/>
      <c r="W42" s="368"/>
      <c r="X42" s="368"/>
      <c r="Y42" s="366"/>
      <c r="Z42" s="368"/>
      <c r="AA42" s="364"/>
      <c r="AB42" s="364"/>
      <c r="AC42" s="370"/>
      <c r="AD42" s="349"/>
      <c r="AE42" s="370"/>
      <c r="AF42" s="273" t="s">
        <v>673</v>
      </c>
      <c r="AG42" s="273" t="s">
        <v>674</v>
      </c>
      <c r="AH42" s="273" t="s">
        <v>675</v>
      </c>
      <c r="AI42" s="287" t="s">
        <v>663</v>
      </c>
      <c r="AJ42" s="287" t="s">
        <v>147</v>
      </c>
      <c r="AK42" s="210" t="s">
        <v>947</v>
      </c>
      <c r="AL42" s="220">
        <v>1</v>
      </c>
      <c r="AM42" s="181" t="s">
        <v>1007</v>
      </c>
      <c r="AN42" s="273" t="s">
        <v>415</v>
      </c>
      <c r="AO42" s="273" t="s">
        <v>415</v>
      </c>
      <c r="AP42" s="273" t="s">
        <v>415</v>
      </c>
      <c r="AQ42" s="273" t="s">
        <v>415</v>
      </c>
      <c r="AR42" s="273" t="s">
        <v>415</v>
      </c>
      <c r="AS42" s="273" t="s">
        <v>415</v>
      </c>
      <c r="AT42" s="273" t="s">
        <v>415</v>
      </c>
      <c r="AU42" s="221" t="s">
        <v>415</v>
      </c>
      <c r="AV42" s="71" t="s">
        <v>109</v>
      </c>
      <c r="AW42" s="8" t="s">
        <v>109</v>
      </c>
      <c r="AX42" s="10" t="s">
        <v>109</v>
      </c>
    </row>
    <row r="43" spans="1:50" s="79" customFormat="1" ht="12.95" customHeight="1" thickBot="1" x14ac:dyDescent="0.3">
      <c r="AK43" s="151"/>
      <c r="AL43" s="122"/>
      <c r="AM43" s="177"/>
      <c r="AS43" s="151"/>
      <c r="AT43" s="122"/>
      <c r="AU43" s="177"/>
      <c r="AV43" s="114"/>
      <c r="AX43" s="115"/>
    </row>
    <row r="44" spans="1:50" s="39" customFormat="1" ht="288.75" customHeight="1" x14ac:dyDescent="0.25">
      <c r="A44" s="372" t="s">
        <v>110</v>
      </c>
      <c r="B44" s="377" t="s">
        <v>47</v>
      </c>
      <c r="C44" s="377" t="s">
        <v>111</v>
      </c>
      <c r="D44" s="380" t="s">
        <v>112</v>
      </c>
      <c r="E44" s="380" t="s">
        <v>189</v>
      </c>
      <c r="F44" s="383" t="s">
        <v>309</v>
      </c>
      <c r="G44" s="383" t="s">
        <v>113</v>
      </c>
      <c r="H44" s="383" t="s">
        <v>114</v>
      </c>
      <c r="I44" s="383" t="s">
        <v>115</v>
      </c>
      <c r="J44" s="383" t="s">
        <v>310</v>
      </c>
      <c r="K44" s="470" t="s">
        <v>116</v>
      </c>
      <c r="L44" s="470" t="s">
        <v>65</v>
      </c>
      <c r="M44" s="455" t="s">
        <v>117</v>
      </c>
      <c r="N44" s="383" t="s">
        <v>118</v>
      </c>
      <c r="O44" s="383" t="s">
        <v>311</v>
      </c>
      <c r="P44" s="434" t="s">
        <v>119</v>
      </c>
      <c r="Q44" s="434" t="s">
        <v>120</v>
      </c>
      <c r="R44" s="434" t="s">
        <v>97</v>
      </c>
      <c r="S44" s="455" t="s">
        <v>63</v>
      </c>
      <c r="T44" s="434" t="s">
        <v>96</v>
      </c>
      <c r="U44" s="383" t="s">
        <v>176</v>
      </c>
      <c r="V44" s="434" t="s">
        <v>121</v>
      </c>
      <c r="W44" s="434" t="s">
        <v>122</v>
      </c>
      <c r="X44" s="434" t="s">
        <v>122</v>
      </c>
      <c r="Y44" s="455" t="s">
        <v>63</v>
      </c>
      <c r="Z44" s="434" t="s">
        <v>58</v>
      </c>
      <c r="AA44" s="470" t="s">
        <v>116</v>
      </c>
      <c r="AB44" s="470" t="s">
        <v>83</v>
      </c>
      <c r="AC44" s="453" t="str">
        <f>IF([1]Ficha2!$AP$126="","",[1]Ficha2!$AP$126)</f>
        <v>Alta</v>
      </c>
      <c r="AD44" s="383" t="s">
        <v>123</v>
      </c>
      <c r="AE44" s="453" t="s">
        <v>42</v>
      </c>
      <c r="AF44" s="49" t="s">
        <v>702</v>
      </c>
      <c r="AG44" s="325" t="s">
        <v>690</v>
      </c>
      <c r="AH44" s="325" t="s">
        <v>765</v>
      </c>
      <c r="AI44" s="38" t="s">
        <v>861</v>
      </c>
      <c r="AJ44" s="38" t="s">
        <v>691</v>
      </c>
      <c r="AK44" s="28" t="s">
        <v>1001</v>
      </c>
      <c r="AL44" s="124">
        <v>1</v>
      </c>
      <c r="AM44" s="28" t="s">
        <v>1008</v>
      </c>
      <c r="AN44" s="337" t="s">
        <v>769</v>
      </c>
      <c r="AO44" s="325" t="s">
        <v>783</v>
      </c>
      <c r="AP44" s="110" t="s">
        <v>782</v>
      </c>
      <c r="AQ44" s="38" t="s">
        <v>784</v>
      </c>
      <c r="AR44" s="38" t="s">
        <v>785</v>
      </c>
      <c r="AS44" s="28" t="s">
        <v>1009</v>
      </c>
      <c r="AT44" s="124">
        <v>1</v>
      </c>
      <c r="AU44" s="28" t="s">
        <v>1007</v>
      </c>
      <c r="AV44" s="342" t="s">
        <v>708</v>
      </c>
      <c r="AW44" s="334" t="s">
        <v>676</v>
      </c>
      <c r="AX44" s="340" t="s">
        <v>677</v>
      </c>
    </row>
    <row r="45" spans="1:50" s="39" customFormat="1" ht="129.94999999999999" customHeight="1" thickBot="1" x14ac:dyDescent="0.3">
      <c r="A45" s="374"/>
      <c r="B45" s="378"/>
      <c r="C45" s="378"/>
      <c r="D45" s="381"/>
      <c r="E45" s="381"/>
      <c r="F45" s="353"/>
      <c r="G45" s="353"/>
      <c r="H45" s="353"/>
      <c r="I45" s="353"/>
      <c r="J45" s="353"/>
      <c r="K45" s="461"/>
      <c r="L45" s="461"/>
      <c r="M45" s="469"/>
      <c r="N45" s="353"/>
      <c r="O45" s="353"/>
      <c r="P45" s="466"/>
      <c r="Q45" s="466"/>
      <c r="R45" s="466"/>
      <c r="S45" s="469"/>
      <c r="T45" s="466"/>
      <c r="U45" s="353"/>
      <c r="V45" s="466"/>
      <c r="W45" s="466"/>
      <c r="X45" s="466"/>
      <c r="Y45" s="469"/>
      <c r="Z45" s="466"/>
      <c r="AA45" s="461"/>
      <c r="AB45" s="461"/>
      <c r="AC45" s="464"/>
      <c r="AD45" s="353"/>
      <c r="AE45" s="464"/>
      <c r="AF45" s="49" t="s">
        <v>692</v>
      </c>
      <c r="AG45" s="333" t="s">
        <v>693</v>
      </c>
      <c r="AH45" s="333" t="s">
        <v>766</v>
      </c>
      <c r="AI45" s="41" t="s">
        <v>861</v>
      </c>
      <c r="AJ45" s="41" t="s">
        <v>694</v>
      </c>
      <c r="AK45" s="41" t="s">
        <v>1003</v>
      </c>
      <c r="AL45" s="227" t="s">
        <v>933</v>
      </c>
      <c r="AM45" s="41" t="s">
        <v>1007</v>
      </c>
      <c r="AN45" s="49" t="s">
        <v>770</v>
      </c>
      <c r="AO45" s="333" t="s">
        <v>685</v>
      </c>
      <c r="AP45" s="36" t="s">
        <v>778</v>
      </c>
      <c r="AQ45" s="41" t="s">
        <v>703</v>
      </c>
      <c r="AR45" s="41" t="s">
        <v>686</v>
      </c>
      <c r="AS45" s="41" t="s">
        <v>1004</v>
      </c>
      <c r="AT45" s="123">
        <v>1</v>
      </c>
      <c r="AU45" s="41" t="s">
        <v>1007</v>
      </c>
      <c r="AV45" s="343" t="s">
        <v>678</v>
      </c>
      <c r="AW45" s="333" t="s">
        <v>679</v>
      </c>
      <c r="AX45" s="341" t="s">
        <v>680</v>
      </c>
    </row>
    <row r="46" spans="1:50" s="39" customFormat="1" ht="129.94999999999999" customHeight="1" thickBot="1" x14ac:dyDescent="0.3">
      <c r="A46" s="374"/>
      <c r="B46" s="378"/>
      <c r="C46" s="378"/>
      <c r="D46" s="381"/>
      <c r="E46" s="381"/>
      <c r="F46" s="353"/>
      <c r="G46" s="353"/>
      <c r="H46" s="353"/>
      <c r="I46" s="353"/>
      <c r="J46" s="353"/>
      <c r="K46" s="461"/>
      <c r="L46" s="461"/>
      <c r="M46" s="469"/>
      <c r="N46" s="353"/>
      <c r="O46" s="353"/>
      <c r="P46" s="466"/>
      <c r="Q46" s="466"/>
      <c r="R46" s="466"/>
      <c r="S46" s="469"/>
      <c r="T46" s="466"/>
      <c r="U46" s="353"/>
      <c r="V46" s="466"/>
      <c r="W46" s="466"/>
      <c r="X46" s="466"/>
      <c r="Y46" s="469"/>
      <c r="Z46" s="466"/>
      <c r="AA46" s="461"/>
      <c r="AB46" s="461"/>
      <c r="AC46" s="464"/>
      <c r="AD46" s="353"/>
      <c r="AE46" s="464"/>
      <c r="AF46" s="49" t="s">
        <v>695</v>
      </c>
      <c r="AG46" s="333" t="s">
        <v>696</v>
      </c>
      <c r="AH46" s="333" t="s">
        <v>767</v>
      </c>
      <c r="AI46" s="41" t="s">
        <v>862</v>
      </c>
      <c r="AJ46" s="41" t="s">
        <v>697</v>
      </c>
      <c r="AK46" s="41" t="s">
        <v>1005</v>
      </c>
      <c r="AL46" s="123">
        <v>1</v>
      </c>
      <c r="AM46" s="347" t="s">
        <v>1007</v>
      </c>
      <c r="AN46" s="49" t="s">
        <v>771</v>
      </c>
      <c r="AO46" s="333" t="s">
        <v>685</v>
      </c>
      <c r="AP46" s="36" t="s">
        <v>779</v>
      </c>
      <c r="AQ46" s="41" t="s">
        <v>704</v>
      </c>
      <c r="AR46" s="41" t="s">
        <v>687</v>
      </c>
      <c r="AS46" s="334" t="s">
        <v>1006</v>
      </c>
      <c r="AT46" s="125">
        <v>1</v>
      </c>
      <c r="AU46" s="41" t="s">
        <v>1007</v>
      </c>
      <c r="AV46" s="343" t="s">
        <v>709</v>
      </c>
      <c r="AW46" s="333" t="s">
        <v>679</v>
      </c>
      <c r="AX46" s="341" t="s">
        <v>681</v>
      </c>
    </row>
    <row r="47" spans="1:50" s="39" customFormat="1" ht="182.25" customHeight="1" thickBot="1" x14ac:dyDescent="0.3">
      <c r="A47" s="376"/>
      <c r="B47" s="358"/>
      <c r="C47" s="358"/>
      <c r="D47" s="360"/>
      <c r="E47" s="360"/>
      <c r="F47" s="349"/>
      <c r="G47" s="349"/>
      <c r="H47" s="349"/>
      <c r="I47" s="349"/>
      <c r="J47" s="349"/>
      <c r="K47" s="364"/>
      <c r="L47" s="364"/>
      <c r="M47" s="366"/>
      <c r="N47" s="349"/>
      <c r="O47" s="349"/>
      <c r="P47" s="368"/>
      <c r="Q47" s="368"/>
      <c r="R47" s="368"/>
      <c r="S47" s="366"/>
      <c r="T47" s="368"/>
      <c r="U47" s="349"/>
      <c r="V47" s="368"/>
      <c r="W47" s="368"/>
      <c r="X47" s="368"/>
      <c r="Y47" s="366"/>
      <c r="Z47" s="368"/>
      <c r="AA47" s="364"/>
      <c r="AB47" s="364"/>
      <c r="AC47" s="465"/>
      <c r="AD47" s="349"/>
      <c r="AE47" s="465"/>
      <c r="AF47" s="109" t="s">
        <v>698</v>
      </c>
      <c r="AG47" s="324" t="s">
        <v>699</v>
      </c>
      <c r="AH47" s="324" t="s">
        <v>768</v>
      </c>
      <c r="AI47" s="338" t="s">
        <v>700</v>
      </c>
      <c r="AJ47" s="42" t="s">
        <v>701</v>
      </c>
      <c r="AK47" s="334" t="s">
        <v>1006</v>
      </c>
      <c r="AL47" s="125">
        <v>1</v>
      </c>
      <c r="AM47" s="42" t="s">
        <v>1007</v>
      </c>
      <c r="AN47" s="111" t="s">
        <v>772</v>
      </c>
      <c r="AO47" s="324" t="s">
        <v>688</v>
      </c>
      <c r="AP47" s="83" t="s">
        <v>780</v>
      </c>
      <c r="AQ47" s="338" t="s">
        <v>705</v>
      </c>
      <c r="AR47" s="338" t="s">
        <v>689</v>
      </c>
      <c r="AS47" s="28" t="s">
        <v>1002</v>
      </c>
      <c r="AT47" s="124">
        <v>1</v>
      </c>
      <c r="AU47" s="42" t="s">
        <v>1007</v>
      </c>
      <c r="AV47" s="71" t="s">
        <v>682</v>
      </c>
      <c r="AW47" s="8" t="s">
        <v>683</v>
      </c>
      <c r="AX47" s="10" t="s">
        <v>684</v>
      </c>
    </row>
    <row r="48" spans="1:50" s="79" customFormat="1" ht="12.95" customHeight="1" thickBot="1" x14ac:dyDescent="0.3">
      <c r="AK48" s="151"/>
      <c r="AL48" s="122"/>
      <c r="AM48" s="177"/>
      <c r="AS48" s="151"/>
      <c r="AT48" s="122"/>
      <c r="AU48" s="177"/>
      <c r="AV48" s="114"/>
      <c r="AX48" s="115"/>
    </row>
    <row r="49" spans="1:50" s="39" customFormat="1" ht="129.75" customHeight="1" thickBot="1" x14ac:dyDescent="0.3">
      <c r="A49" s="372" t="s">
        <v>124</v>
      </c>
      <c r="B49" s="383" t="s">
        <v>47</v>
      </c>
      <c r="C49" s="383" t="s">
        <v>48</v>
      </c>
      <c r="D49" s="383" t="s">
        <v>125</v>
      </c>
      <c r="E49" s="383" t="s">
        <v>190</v>
      </c>
      <c r="F49" s="383" t="s">
        <v>126</v>
      </c>
      <c r="G49" s="383" t="s">
        <v>127</v>
      </c>
      <c r="H49" s="383" t="s">
        <v>312</v>
      </c>
      <c r="I49" s="383" t="s">
        <v>128</v>
      </c>
      <c r="J49" s="383" t="s">
        <v>313</v>
      </c>
      <c r="K49" s="470" t="s">
        <v>116</v>
      </c>
      <c r="L49" s="470" t="s">
        <v>129</v>
      </c>
      <c r="M49" s="455" t="s">
        <v>55</v>
      </c>
      <c r="N49" s="383" t="s">
        <v>314</v>
      </c>
      <c r="O49" s="383" t="s">
        <v>710</v>
      </c>
      <c r="P49" s="434" t="s">
        <v>130</v>
      </c>
      <c r="Q49" s="434" t="s">
        <v>131</v>
      </c>
      <c r="R49" s="434" t="s">
        <v>130</v>
      </c>
      <c r="S49" s="455" t="s">
        <v>95</v>
      </c>
      <c r="T49" s="434" t="s">
        <v>96</v>
      </c>
      <c r="U49" s="383" t="s">
        <v>315</v>
      </c>
      <c r="V49" s="434" t="s">
        <v>132</v>
      </c>
      <c r="W49" s="434" t="s">
        <v>97</v>
      </c>
      <c r="X49" s="434" t="s">
        <v>132</v>
      </c>
      <c r="Y49" s="455" t="s">
        <v>95</v>
      </c>
      <c r="Z49" s="434" t="s">
        <v>96</v>
      </c>
      <c r="AA49" s="470" t="s">
        <v>116</v>
      </c>
      <c r="AB49" s="470" t="s">
        <v>129</v>
      </c>
      <c r="AC49" s="571" t="s">
        <v>55</v>
      </c>
      <c r="AD49" s="383" t="s">
        <v>316</v>
      </c>
      <c r="AE49" s="571" t="s">
        <v>42</v>
      </c>
      <c r="AF49" s="334" t="s">
        <v>711</v>
      </c>
      <c r="AG49" s="334" t="s">
        <v>712</v>
      </c>
      <c r="AH49" s="334" t="s">
        <v>773</v>
      </c>
      <c r="AI49" s="334" t="s">
        <v>713</v>
      </c>
      <c r="AJ49" s="334" t="s">
        <v>714</v>
      </c>
      <c r="AK49" s="334" t="s">
        <v>981</v>
      </c>
      <c r="AL49" s="124">
        <v>1</v>
      </c>
      <c r="AM49" s="178" t="s">
        <v>1007</v>
      </c>
      <c r="AN49" s="334" t="s">
        <v>620</v>
      </c>
      <c r="AO49" s="334" t="s">
        <v>620</v>
      </c>
      <c r="AP49" s="334" t="s">
        <v>620</v>
      </c>
      <c r="AQ49" s="334" t="s">
        <v>621</v>
      </c>
      <c r="AR49" s="334" t="s">
        <v>621</v>
      </c>
      <c r="AS49" s="325" t="s">
        <v>620</v>
      </c>
      <c r="AT49" s="325" t="s">
        <v>621</v>
      </c>
      <c r="AU49" s="339" t="s">
        <v>621</v>
      </c>
      <c r="AV49" s="342" t="s">
        <v>109</v>
      </c>
      <c r="AW49" s="334" t="s">
        <v>109</v>
      </c>
      <c r="AX49" s="340" t="s">
        <v>109</v>
      </c>
    </row>
    <row r="50" spans="1:50" s="39" customFormat="1" ht="120" customHeight="1" x14ac:dyDescent="0.25">
      <c r="A50" s="436"/>
      <c r="B50" s="353"/>
      <c r="C50" s="353"/>
      <c r="D50" s="353"/>
      <c r="E50" s="353"/>
      <c r="F50" s="353"/>
      <c r="G50" s="353"/>
      <c r="H50" s="353"/>
      <c r="I50" s="353"/>
      <c r="J50" s="353"/>
      <c r="K50" s="461"/>
      <c r="L50" s="461"/>
      <c r="M50" s="469"/>
      <c r="N50" s="353"/>
      <c r="O50" s="353"/>
      <c r="P50" s="466"/>
      <c r="Q50" s="466"/>
      <c r="R50" s="466"/>
      <c r="S50" s="469"/>
      <c r="T50" s="466"/>
      <c r="U50" s="353"/>
      <c r="V50" s="466"/>
      <c r="W50" s="466"/>
      <c r="X50" s="466"/>
      <c r="Y50" s="469"/>
      <c r="Z50" s="466"/>
      <c r="AA50" s="461"/>
      <c r="AB50" s="461"/>
      <c r="AC50" s="572"/>
      <c r="AD50" s="353"/>
      <c r="AE50" s="572"/>
      <c r="AF50" s="333" t="s">
        <v>715</v>
      </c>
      <c r="AG50" s="333" t="s">
        <v>716</v>
      </c>
      <c r="AH50" s="333" t="s">
        <v>774</v>
      </c>
      <c r="AI50" s="333" t="s">
        <v>717</v>
      </c>
      <c r="AJ50" s="333" t="s">
        <v>714</v>
      </c>
      <c r="AK50" s="334" t="s">
        <v>982</v>
      </c>
      <c r="AL50" s="124">
        <v>1</v>
      </c>
      <c r="AM50" s="180" t="s">
        <v>1007</v>
      </c>
      <c r="AN50" s="333" t="s">
        <v>620</v>
      </c>
      <c r="AO50" s="333" t="s">
        <v>620</v>
      </c>
      <c r="AP50" s="333" t="s">
        <v>620</v>
      </c>
      <c r="AQ50" s="333" t="s">
        <v>621</v>
      </c>
      <c r="AR50" s="333" t="s">
        <v>621</v>
      </c>
      <c r="AS50" s="333" t="s">
        <v>620</v>
      </c>
      <c r="AT50" s="333" t="s">
        <v>621</v>
      </c>
      <c r="AU50" s="329" t="s">
        <v>621</v>
      </c>
      <c r="AV50" s="343"/>
      <c r="AW50" s="333"/>
      <c r="AX50" s="341"/>
    </row>
    <row r="51" spans="1:50" s="39" customFormat="1" ht="131.25" customHeight="1" thickBot="1" x14ac:dyDescent="0.3">
      <c r="A51" s="436"/>
      <c r="B51" s="353"/>
      <c r="C51" s="353"/>
      <c r="D51" s="353"/>
      <c r="E51" s="353"/>
      <c r="F51" s="353"/>
      <c r="G51" s="353"/>
      <c r="H51" s="353"/>
      <c r="I51" s="353"/>
      <c r="J51" s="353"/>
      <c r="K51" s="461"/>
      <c r="L51" s="461"/>
      <c r="M51" s="469"/>
      <c r="N51" s="353"/>
      <c r="O51" s="353"/>
      <c r="P51" s="466"/>
      <c r="Q51" s="466"/>
      <c r="R51" s="466"/>
      <c r="S51" s="469"/>
      <c r="T51" s="466"/>
      <c r="U51" s="353"/>
      <c r="V51" s="466"/>
      <c r="W51" s="466"/>
      <c r="X51" s="466"/>
      <c r="Y51" s="469"/>
      <c r="Z51" s="466"/>
      <c r="AA51" s="461"/>
      <c r="AB51" s="461"/>
      <c r="AC51" s="572"/>
      <c r="AD51" s="353"/>
      <c r="AE51" s="572"/>
      <c r="AF51" s="333" t="s">
        <v>718</v>
      </c>
      <c r="AG51" s="333" t="s">
        <v>719</v>
      </c>
      <c r="AH51" s="333" t="s">
        <v>865</v>
      </c>
      <c r="AI51" s="333" t="s">
        <v>717</v>
      </c>
      <c r="AJ51" s="333" t="s">
        <v>697</v>
      </c>
      <c r="AK51" s="333" t="s">
        <v>983</v>
      </c>
      <c r="AL51" s="123">
        <v>1</v>
      </c>
      <c r="AM51" s="180" t="s">
        <v>1007</v>
      </c>
      <c r="AN51" s="333" t="s">
        <v>620</v>
      </c>
      <c r="AO51" s="333" t="s">
        <v>620</v>
      </c>
      <c r="AP51" s="333" t="s">
        <v>620</v>
      </c>
      <c r="AQ51" s="333" t="s">
        <v>621</v>
      </c>
      <c r="AR51" s="333" t="s">
        <v>621</v>
      </c>
      <c r="AS51" s="333" t="s">
        <v>620</v>
      </c>
      <c r="AT51" s="333" t="s">
        <v>621</v>
      </c>
      <c r="AU51" s="329" t="s">
        <v>621</v>
      </c>
      <c r="AV51" s="343"/>
      <c r="AW51" s="333"/>
      <c r="AX51" s="341"/>
    </row>
    <row r="52" spans="1:50" s="39" customFormat="1" ht="120" customHeight="1" x14ac:dyDescent="0.25">
      <c r="A52" s="436"/>
      <c r="B52" s="354"/>
      <c r="C52" s="354"/>
      <c r="D52" s="354"/>
      <c r="E52" s="354"/>
      <c r="F52" s="354"/>
      <c r="G52" s="354"/>
      <c r="H52" s="354"/>
      <c r="I52" s="354"/>
      <c r="J52" s="354"/>
      <c r="K52" s="471"/>
      <c r="L52" s="471"/>
      <c r="M52" s="456"/>
      <c r="N52" s="354"/>
      <c r="O52" s="354"/>
      <c r="P52" s="435"/>
      <c r="Q52" s="435"/>
      <c r="R52" s="435"/>
      <c r="S52" s="456"/>
      <c r="T52" s="435"/>
      <c r="U52" s="354"/>
      <c r="V52" s="435"/>
      <c r="W52" s="435"/>
      <c r="X52" s="435"/>
      <c r="Y52" s="456"/>
      <c r="Z52" s="435"/>
      <c r="AA52" s="471"/>
      <c r="AB52" s="471"/>
      <c r="AC52" s="573"/>
      <c r="AD52" s="354"/>
      <c r="AE52" s="573"/>
      <c r="AF52" s="333" t="s">
        <v>720</v>
      </c>
      <c r="AG52" s="333" t="s">
        <v>721</v>
      </c>
      <c r="AH52" s="333" t="s">
        <v>775</v>
      </c>
      <c r="AI52" s="333" t="s">
        <v>722</v>
      </c>
      <c r="AJ52" s="333" t="s">
        <v>723</v>
      </c>
      <c r="AK52" s="333" t="s">
        <v>984</v>
      </c>
      <c r="AL52" s="124" t="s">
        <v>933</v>
      </c>
      <c r="AM52" s="180"/>
      <c r="AN52" s="333" t="s">
        <v>620</v>
      </c>
      <c r="AO52" s="333" t="s">
        <v>620</v>
      </c>
      <c r="AP52" s="333" t="s">
        <v>620</v>
      </c>
      <c r="AQ52" s="333" t="s">
        <v>621</v>
      </c>
      <c r="AR52" s="333" t="s">
        <v>621</v>
      </c>
      <c r="AS52" s="333" t="s">
        <v>620</v>
      </c>
      <c r="AT52" s="333" t="s">
        <v>621</v>
      </c>
      <c r="AU52" s="329" t="s">
        <v>621</v>
      </c>
      <c r="AV52" s="343"/>
      <c r="AW52" s="333"/>
      <c r="AX52" s="341"/>
    </row>
    <row r="53" spans="1:50" s="39" customFormat="1" ht="408.95" customHeight="1" thickBot="1" x14ac:dyDescent="0.3">
      <c r="A53" s="376"/>
      <c r="B53" s="8" t="s">
        <v>47</v>
      </c>
      <c r="C53" s="8" t="s">
        <v>48</v>
      </c>
      <c r="D53" s="8" t="s">
        <v>125</v>
      </c>
      <c r="E53" s="8" t="s">
        <v>191</v>
      </c>
      <c r="F53" s="8" t="s">
        <v>107</v>
      </c>
      <c r="G53" s="8" t="s">
        <v>133</v>
      </c>
      <c r="H53" s="8" t="s">
        <v>317</v>
      </c>
      <c r="I53" s="8" t="s">
        <v>134</v>
      </c>
      <c r="J53" s="45" t="s">
        <v>724</v>
      </c>
      <c r="K53" s="9" t="s">
        <v>116</v>
      </c>
      <c r="L53" s="9" t="s">
        <v>129</v>
      </c>
      <c r="M53" s="330" t="s">
        <v>55</v>
      </c>
      <c r="N53" s="8" t="s">
        <v>98</v>
      </c>
      <c r="O53" s="45" t="s">
        <v>318</v>
      </c>
      <c r="P53" s="9" t="s">
        <v>135</v>
      </c>
      <c r="Q53" s="9" t="s">
        <v>135</v>
      </c>
      <c r="R53" s="9" t="s">
        <v>135</v>
      </c>
      <c r="S53" s="330" t="s">
        <v>57</v>
      </c>
      <c r="T53" s="9" t="s">
        <v>58</v>
      </c>
      <c r="U53" s="8" t="s">
        <v>319</v>
      </c>
      <c r="V53" s="9" t="s">
        <v>85</v>
      </c>
      <c r="W53" s="9" t="s">
        <v>85</v>
      </c>
      <c r="X53" s="9" t="s">
        <v>85</v>
      </c>
      <c r="Y53" s="330" t="s">
        <v>57</v>
      </c>
      <c r="Z53" s="9" t="s">
        <v>58</v>
      </c>
      <c r="AA53" s="19" t="s">
        <v>136</v>
      </c>
      <c r="AB53" s="19" t="s">
        <v>65</v>
      </c>
      <c r="AC53" s="26" t="str">
        <f>IF([4]Ficha3!$AP$126="","",[4]Ficha3!$AP$126)</f>
        <v>Moderada</v>
      </c>
      <c r="AD53" s="8" t="s">
        <v>320</v>
      </c>
      <c r="AE53" s="26" t="s">
        <v>42</v>
      </c>
      <c r="AF53" s="8" t="s">
        <v>776</v>
      </c>
      <c r="AG53" s="8" t="s">
        <v>154</v>
      </c>
      <c r="AH53" s="8" t="s">
        <v>177</v>
      </c>
      <c r="AI53" s="8" t="s">
        <v>178</v>
      </c>
      <c r="AJ53" s="8" t="s">
        <v>179</v>
      </c>
      <c r="AK53" s="37" t="s">
        <v>985</v>
      </c>
      <c r="AL53" s="233" t="s">
        <v>933</v>
      </c>
      <c r="AM53" s="181" t="s">
        <v>1007</v>
      </c>
      <c r="AN53" s="37" t="s">
        <v>777</v>
      </c>
      <c r="AO53" s="37" t="s">
        <v>180</v>
      </c>
      <c r="AP53" s="37" t="s">
        <v>181</v>
      </c>
      <c r="AQ53" s="46" t="s">
        <v>725</v>
      </c>
      <c r="AR53" s="74" t="s">
        <v>726</v>
      </c>
      <c r="AS53" s="37" t="s">
        <v>986</v>
      </c>
      <c r="AT53" s="125">
        <v>1</v>
      </c>
      <c r="AU53" s="182" t="s">
        <v>1007</v>
      </c>
      <c r="AV53" s="71" t="s">
        <v>109</v>
      </c>
      <c r="AW53" s="8" t="s">
        <v>109</v>
      </c>
      <c r="AX53" s="10" t="s">
        <v>109</v>
      </c>
    </row>
    <row r="54" spans="1:50" s="79" customFormat="1" ht="12.95" customHeight="1" thickBot="1" x14ac:dyDescent="0.3">
      <c r="AK54" s="151"/>
      <c r="AL54" s="122"/>
      <c r="AM54" s="177"/>
      <c r="AS54" s="151"/>
      <c r="AT54" s="122"/>
      <c r="AU54" s="177"/>
      <c r="AV54" s="114"/>
      <c r="AX54" s="115"/>
    </row>
    <row r="55" spans="1:50" s="39" customFormat="1" ht="311.25" customHeight="1" x14ac:dyDescent="0.25">
      <c r="A55" s="372" t="s">
        <v>45</v>
      </c>
      <c r="B55" s="377" t="str">
        <f>IF([5]Ficha1!$V$13="","",[5]Ficha1!$V$13)</f>
        <v xml:space="preserve">Riesgo de Gestión </v>
      </c>
      <c r="C55" s="377" t="str">
        <f>IF([5]Ficha1!$AY$24="","",[5]Ficha1!$AY$24)</f>
        <v>Operativo</v>
      </c>
      <c r="D55" s="380" t="s">
        <v>80</v>
      </c>
      <c r="E55" s="380" t="s">
        <v>192</v>
      </c>
      <c r="F55" s="383" t="str">
        <f>CONCATENATE(IF([5]Ficha1!$D$29="","",[5]Ficha1!$D$29),"
",IF([5]Ficha1!$D$30="","",[5]Ficha1!$D$30),"
",IF([5]Ficha1!$D$31="","",[5]Ficha1!$D$31),"
",IF([5]Ficha1!$D$32="","",[5]Ficha1!$D$32),"
",IF([5]Ficha1!$D$33="","",[5]Ficha1!$D$33),"
",IF([5]Ficha1!$D$34="","",[5]Ficha1!$D$34))</f>
        <v>--- Todos los Trámites y Procedimientos Administrativos
0
0
0
0
0</v>
      </c>
      <c r="G55" s="383" t="str">
        <f>IF([5]Ficha1!$AD$29="","",[5]Ficha1!$AD$29)</f>
        <v>Todos los procesos en el Sistema Integrado de Gestión</v>
      </c>
      <c r="H55" s="383" t="str">
        <f>CONCATENATE(IF([5]Ficha1!$J$39="","",[5]Ficha1!$J$39),"
",IF([5]Ficha1!$J$40="","",[5]Ficha1!$J$40),"
",IF([5]Ficha1!$J$41="","",[5]Ficha1!$J$41),"
",IF([5]Ficha1!$J$42="","",[5]Ficha1!$J$42),"
",IF([5]Ficha1!$J$43="","",[5]Ficha1!$J$43),"
",IF([5]Ficha1!$J$44="","",[5]Ficha1!$J$44),"
",IF([5]Ficha1!$J$45="","",[5]Ficha1!$J$45),"
",IF([5]Ficha1!$J$46="","",[5]Ficha1!$J$46),"
",IF([5]Ficha1!$J$47="","",[5]Ficha1!$J$47),"
",IF([5]Ficha1!$J$48="","",[5]Ficha1!$J$48))</f>
        <v xml:space="preserve">
Inexistencia de un sofware para manejar de manera integral toda la información del Talento Humano. 
Perdida de información por falta de digitalización de historias laborales y demás documentos.
Presupuesto insuficiente para dar cumplimiento al objetivo del proceso Gestión de Talento Humano. 
Custodia y seguridad de la información fisica del archivo de gestión.
software de nomina desactualizado.
0
0
0
0
0</v>
      </c>
      <c r="I55" s="383" t="str">
        <f>CONCATENATE(IF([5]Ficha1!$J$51="","",[5]Ficha1!$J$51),"
",IF([5]Ficha1!$J$52="","",[5]Ficha1!$J$52),"
",IF([5]Ficha1!$J$53="","",[5]Ficha1!$J$53),"
",IF([5]Ficha1!$J$54="","",[5]Ficha1!$J$54),"
",IF([5]Ficha1!$J$55="","",[5]Ficha1!$J$55),"
",IF([5]Ficha1!$J$56="","",[5]Ficha1!$J$56),"
",IF([5]Ficha1!$J$57="","",[5]Ficha1!$J$57),"
",IF([5]Ficha1!$J$58="","",[5]Ficha1!$J$58),"
",IF([5]Ficha1!$J$59="","",[5]Ficha1!$J$59),"
",IF([5]Ficha1!$J$60="","",[5]Ficha1!$J$60))</f>
        <v>Cambio Normativo.
Emergencia sanitaria por COVID-19
Situaciones emocionales externas que afecten el buen desarrollo de las tareas asignadas a cada uno de los colaboradores.
0
0
0
0
0
0
0</v>
      </c>
      <c r="J55" s="550" t="s">
        <v>321</v>
      </c>
      <c r="K55" s="470" t="str">
        <f>IF([5]Ficha1!$J$72="","",[5]Ficha1!$J$72)</f>
        <v>Probable (4)</v>
      </c>
      <c r="L55" s="470" t="str">
        <f>IF([5]Ficha1!$J$79="","",[5]Ficha1!$J$79)</f>
        <v>Menor (2)</v>
      </c>
      <c r="M55" s="455" t="str">
        <f>IF([5]Ficha1!$AP$68="","",[5]Ficha1!$AP$68)</f>
        <v>Alta</v>
      </c>
      <c r="N55" s="383" t="str">
        <f>IF([5]Ficha1!$AP$72="","",[5]Ficha1!$AP$72)</f>
        <v>El riesgo se encuentra en una zona de ubicación Alta, debido a  que su materialización puede ocasionar reclamaciones o quejas de los usuarios que implican investigaciones internas disciplinarias  y/o,  y que la imagen institucional afectada localmente por retrasos en la prestación del servicio a los usuarios o ciudadanos.</v>
      </c>
      <c r="O55" s="383" t="str">
        <f>CONCATENATE(IF([5]Ficha1!$D$87="","",[5]Ficha1!$D$87),"
",IF([5]Ficha1!$D$88="","",[5]Ficha1!$D$88),"
",IF([5]Ficha1!$D$89="","",[5]Ficha1!$D$89),"
",IF([5]Ficha1!$D$90="","",[5]Ficha1!$D$90),"
",IF([5]Ficha1!$D$91="","",[5]Ficha1!$D$91),"
",IF([5]Ficha1!$D$92="","",[5]Ficha1!$D$92),"
",IF([5]Ficha1!$D$93="","",[5]Ficha1!$D$93),"
",IF([5]Ficha1!$D$94="","",[5]Ficha1!$D$94),"
",IF([5]Ficha1!$D$95="","",[5]Ficha1!$D$95),"
",IF([5]Ficha1!$D$96="","",[5]Ficha1!$D$96))</f>
        <v>Recibir y verificar los documentos estipulados para la vinculación de personal.
Implementar un plan de trabajo con el propósito de digitalizar los documentos que se encuentren archivados en las historias laborales.
Implementar un plan de contingencia que permita contar con la información digital, correspondiente a las nóminas e historias laborales  de las vigencias 1992 a 1999. 
0
0
0
0
0
0
0</v>
      </c>
      <c r="P55" s="434" t="str">
        <f>CONCATENATE(IF([5]Ficha1!$AL$87="","",[5]Ficha1!$AL$87),"
",IF([5]Ficha1!$AL$88="","",[5]Ficha1!$AL$88),"
",IF([5]Ficha1!$AL$89="","",[5]Ficha1!$AL$89),"
",IF([5]Ficha1!$AL$90="","",[5]Ficha1!$AL$90),"
",IF([5]Ficha1!$AL$91="","",[5]Ficha1!$AL$91),"
",IF([5]Ficha1!$AL$92="","",[5]Ficha1!$AL$92),"
",IF([5]Ficha1!$AL$93="","",[5]Ficha1!$AL$93),"
",IF([5]Ficha1!$AL$94="","",[5]Ficha1!$AL$94),"
",IF([5]Ficha1!$AL$95="","",[5]Ficha1!$AL$95),"
",IF([5]Ficha1!$AL$96="","",[5]Ficha1!$AL$96))</f>
        <v xml:space="preserve">Fuerte
Débil
Débil
</v>
      </c>
      <c r="Q55" s="434" t="str">
        <f>CONCATENATE(IF([5]Ficha1!$AR$87="","",[5]Ficha1!$AR$87),"
",IF([5]Ficha1!$AR$88="","",[5]Ficha1!$AR$88),"
",IF([5]Ficha1!$AR$89="","",[5]Ficha1!$AR$89),"
",IF([5]Ficha1!$AR$90="","",[5]Ficha1!$AR$90),"
",IF([5]Ficha1!$AR$91="","",[5]Ficha1!$AR$91),"
",IF([5]Ficha1!$AR$92="","",[5]Ficha1!$AR$92),"
",IF([5]Ficha1!$AR$93="","",[5]Ficha1!$AR$93),"
",IF([5]Ficha1!$AR$94="","",[5]Ficha1!$AR$94),"
",IF([5]Ficha1!$AR$95="","",[5]Ficha1!$AR$95),"
",IF([5]Ficha1!$AR$96="","",[5]Ficha1!$AR$96))</f>
        <v xml:space="preserve">Fuerte
Débil
Débil
</v>
      </c>
      <c r="R55" s="434" t="str">
        <f>CONCATENATE(IF([5]Ficha1!$AT$87="","",[5]Ficha1!$AT$87),"
",IF([5]Ficha1!$AT$88="","",[5]Ficha1!$AT$88),"
",IF([5]Ficha1!$AT$89="","",[5]Ficha1!$AT$89),"
",IF([5]Ficha1!$AT$90="","",[5]Ficha1!$AT$90),"
",IF([5]Ficha1!$AT$91="","",[5]Ficha1!$AT$91),"
",IF([5]Ficha1!$AT$92="","",[5]Ficha1!$AT$92),"
",IF([5]Ficha1!$AT$93="","",[5]Ficha1!$AT$93),"
",IF([5]Ficha1!$AT$94="","",[5]Ficha1!$AT$94),"
",IF([5]Ficha1!$AT$95="","",[5]Ficha1!$AT$95),"
",IF([5]Ficha1!$AT$96="","",[5]Ficha1!$AT$96))</f>
        <v xml:space="preserve">Fuerte
Débil
Débil
</v>
      </c>
      <c r="S55" s="455" t="str">
        <f>IF([5]Ficha1!$AW$87="","",[5]Ficha1!$AW$87)</f>
        <v>Débil</v>
      </c>
      <c r="T55" s="434" t="str">
        <f>IF([5]Ficha1!$AZ$87="","",[5]Ficha1!$AZ$87)</f>
        <v>No disminuye</v>
      </c>
      <c r="U55" s="383" t="str">
        <f>CONCATENATE(IF([5]Ficha1!$D$102="","",[5]Ficha1!$D$102),"
",IF([5]Ficha1!$D$103="","",[5]Ficha1!$D$103),"
",IF([5]Ficha1!$D$104="","",[5]Ficha1!$D$104),"
",IF([5]Ficha1!$D$105="","",[5]Ficha1!$D$105),"
",IF([5]Ficha1!$D$106="","",[5]Ficha1!$D$106),"
",IF([5]Ficha1!$D$107="","",[5]Ficha1!$D$107),"
",IF([5]Ficha1!$D$108="","",[5]Ficha1!$D$108),"
",IF([5]Ficha1!$D$109="","",[5]Ficha1!$D$109),"
",IF([5]Ficha1!$D$110="","",[5]Ficha1!$D$110),"
",IF([5]Ficha1!$D$111="","",[5]Ficha1!$D$111))</f>
        <v>Verificar y/o rectificar que los documentos y el contenido de la información, concernientes a la vinculación de personal de planta.
Inspección a los archivos en custodia de Gestión de Talento Humano.
0
0
0
0
0
0
0
0</v>
      </c>
      <c r="V55" s="434" t="str">
        <f>CONCATENATE(IF([5]Ficha1!$AL$102="","",[5]Ficha1!$AL$102),"
",IF([5]Ficha1!$AL$103="","",[5]Ficha1!$AL$103),"
",IF([5]Ficha1!$AL$104="","",[5]Ficha1!$AL$104),"
",IF([5]Ficha1!$AL$105="","",[5]Ficha1!$AL$105),"
",IF([5]Ficha1!$AL$106="","",[5]Ficha1!$AL$106),"
",IF([5]Ficha1!$AL$107="","",[5]Ficha1!$AL$107),"
",IF([5]Ficha1!$AL$108="","",[5]Ficha1!$AL$108),"
",IF([5]Ficha1!$AL$109="","",[5]Ficha1!$AL$109),"
",IF([5]Ficha1!$AL$110="","",[5]Ficha1!$AL$110),"
",IF([5]Ficha1!$AL$111="","",[5]Ficha1!$AL$111))</f>
        <v xml:space="preserve">Fuerte
Débil
</v>
      </c>
      <c r="W55" s="434" t="str">
        <f>CONCATENATE(IF([5]Ficha1!$AR$102="","",[5]Ficha1!$AR$102),"
",IF([5]Ficha1!$AR$103="","",[5]Ficha1!$AR$103),"
",IF([5]Ficha1!$AR$104="","",[5]Ficha1!$AR$104),"
",IF([5]Ficha1!$AR$105="","",[5]Ficha1!$AR$105),"
",IF([5]Ficha1!$AR$106="","",[5]Ficha1!$AR$106),"
",IF([5]Ficha1!$AR$107="","",[5]Ficha1!$AR$107),"
",IF([5]Ficha1!$AR$108="","",[5]Ficha1!$AR$108),"
",IF([5]Ficha1!$AR$109="","",[5]Ficha1!$AR$109),"
",IF([5]Ficha1!$AR$110="","",[5]Ficha1!$AR$110),"
",IF([5]Ficha1!$AR$111="","",[5]Ficha1!$AR$111))</f>
        <v xml:space="preserve">Fuerte
Moderado
</v>
      </c>
      <c r="X55" s="434" t="str">
        <f>CONCATENATE(IF([5]Ficha1!$AT$102="","",[5]Ficha1!$AT$102),"
",IF([5]Ficha1!$AT$103="","",[5]Ficha1!$AT$103),"
",IF([5]Ficha1!$AT$104="","",[5]Ficha1!$AT$104),"
",IF([5]Ficha1!$AT$105="","",[5]Ficha1!$AT$105),"
",IF([5]Ficha1!$AT$106="","",[5]Ficha1!$AT$106),"
",IF([5]Ficha1!$AT$107="","",[5]Ficha1!$AT$107),"
",IF([5]Ficha1!$AT$108="","",[5]Ficha1!$AT$108),"
",IF([5]Ficha1!$AT$109="","",[5]Ficha1!$AT$109),"
",IF([5]Ficha1!$AT$110="","",[5]Ficha1!$AT$110),"
",IF([5]Ficha1!$AT$111="","",[5]Ficha1!$AT$111))</f>
        <v xml:space="preserve">Fuerte
Débil
</v>
      </c>
      <c r="Y55" s="455" t="str">
        <f>IF([5]Ficha1!$AW$102="","",[5]Ficha1!$AW$102)</f>
        <v>Moderado</v>
      </c>
      <c r="Z55" s="434" t="str">
        <f>IF([5]Ficha1!$AZ$102="","",[5]Ficha1!$AZ$102)</f>
        <v>No disminuye</v>
      </c>
      <c r="AA55" s="470" t="str">
        <f>IF([5]Ficha1!$J$127="","",[5]Ficha1!$J$127)</f>
        <v>Probable (4)</v>
      </c>
      <c r="AB55" s="470" t="str">
        <f>IF([5]Ficha1!$J$134="","",[5]Ficha1!$J$134)</f>
        <v>Menor (2)</v>
      </c>
      <c r="AC55" s="462" t="str">
        <f>IF([5]Ficha1!$AP$126="","",[5]Ficha1!$AP$126)</f>
        <v>Alta</v>
      </c>
      <c r="AD55" s="383" t="str">
        <f>IF([5]Ficha1!$AP$130="","",[5]Ficha1!$AP$130)</f>
        <v xml:space="preserve">Despues de la implementacion de controles el riesgo sigue en una zona de ubicación Alta, para ello se deben establecer acciones preventivas y dectectivas efectivas para asi reducir el riesgo y evitar su materializacion. </v>
      </c>
      <c r="AE55" s="462" t="s">
        <v>42</v>
      </c>
      <c r="AF55" s="325" t="s">
        <v>581</v>
      </c>
      <c r="AG55" s="325" t="s">
        <v>582</v>
      </c>
      <c r="AH55" s="325" t="s">
        <v>786</v>
      </c>
      <c r="AI55" s="38" t="s">
        <v>583</v>
      </c>
      <c r="AJ55" s="38" t="s">
        <v>585</v>
      </c>
      <c r="AK55" s="28" t="s">
        <v>992</v>
      </c>
      <c r="AL55" s="124">
        <v>1</v>
      </c>
      <c r="AM55" s="178" t="s">
        <v>1007</v>
      </c>
      <c r="AN55" s="334" t="s">
        <v>791</v>
      </c>
      <c r="AO55" s="334" t="s">
        <v>579</v>
      </c>
      <c r="AP55" s="334" t="s">
        <v>793</v>
      </c>
      <c r="AQ55" s="28" t="s">
        <v>580</v>
      </c>
      <c r="AR55" s="72" t="s">
        <v>427</v>
      </c>
      <c r="AS55" s="28" t="s">
        <v>993</v>
      </c>
      <c r="AT55" s="124">
        <v>0.7</v>
      </c>
      <c r="AU55" s="222" t="s">
        <v>1007</v>
      </c>
      <c r="AV55" s="460" t="s">
        <v>386</v>
      </c>
      <c r="AW55" s="383" t="s">
        <v>387</v>
      </c>
      <c r="AX55" s="457" t="s">
        <v>388</v>
      </c>
    </row>
    <row r="56" spans="1:50" s="39" customFormat="1" ht="251.25" customHeight="1" x14ac:dyDescent="0.25">
      <c r="A56" s="436"/>
      <c r="B56" s="378"/>
      <c r="C56" s="378"/>
      <c r="D56" s="381"/>
      <c r="E56" s="381"/>
      <c r="F56" s="353"/>
      <c r="G56" s="353"/>
      <c r="H56" s="353"/>
      <c r="I56" s="353"/>
      <c r="J56" s="548"/>
      <c r="K56" s="461"/>
      <c r="L56" s="461"/>
      <c r="M56" s="469"/>
      <c r="N56" s="353"/>
      <c r="O56" s="353"/>
      <c r="P56" s="466"/>
      <c r="Q56" s="466"/>
      <c r="R56" s="466"/>
      <c r="S56" s="469"/>
      <c r="T56" s="466"/>
      <c r="U56" s="353"/>
      <c r="V56" s="466"/>
      <c r="W56" s="466"/>
      <c r="X56" s="466"/>
      <c r="Y56" s="469"/>
      <c r="Z56" s="466"/>
      <c r="AA56" s="461"/>
      <c r="AB56" s="461"/>
      <c r="AC56" s="463"/>
      <c r="AD56" s="353"/>
      <c r="AE56" s="463"/>
      <c r="AF56" s="333" t="s">
        <v>586</v>
      </c>
      <c r="AG56" s="333" t="s">
        <v>587</v>
      </c>
      <c r="AH56" s="333" t="s">
        <v>787</v>
      </c>
      <c r="AI56" s="41" t="s">
        <v>588</v>
      </c>
      <c r="AJ56" s="41" t="s">
        <v>589</v>
      </c>
      <c r="AK56" s="41" t="s">
        <v>994</v>
      </c>
      <c r="AL56" s="123">
        <v>1</v>
      </c>
      <c r="AM56" s="180" t="s">
        <v>1007</v>
      </c>
      <c r="AN56" s="333" t="s">
        <v>512</v>
      </c>
      <c r="AO56" s="333" t="s">
        <v>512</v>
      </c>
      <c r="AP56" s="333" t="s">
        <v>512</v>
      </c>
      <c r="AQ56" s="333" t="s">
        <v>513</v>
      </c>
      <c r="AR56" s="333" t="s">
        <v>513</v>
      </c>
      <c r="AS56" s="333" t="s">
        <v>620</v>
      </c>
      <c r="AT56" s="333" t="s">
        <v>621</v>
      </c>
      <c r="AU56" s="331" t="s">
        <v>621</v>
      </c>
      <c r="AV56" s="351"/>
      <c r="AW56" s="353"/>
      <c r="AX56" s="458"/>
    </row>
    <row r="57" spans="1:50" s="39" customFormat="1" ht="273.75" customHeight="1" x14ac:dyDescent="0.25">
      <c r="A57" s="436"/>
      <c r="B57" s="379"/>
      <c r="C57" s="379"/>
      <c r="D57" s="382"/>
      <c r="E57" s="382"/>
      <c r="F57" s="354"/>
      <c r="G57" s="354"/>
      <c r="H57" s="354"/>
      <c r="I57" s="354"/>
      <c r="J57" s="549"/>
      <c r="K57" s="471"/>
      <c r="L57" s="471"/>
      <c r="M57" s="456"/>
      <c r="N57" s="354"/>
      <c r="O57" s="354"/>
      <c r="P57" s="435"/>
      <c r="Q57" s="435"/>
      <c r="R57" s="435"/>
      <c r="S57" s="456"/>
      <c r="T57" s="435"/>
      <c r="U57" s="354"/>
      <c r="V57" s="435"/>
      <c r="W57" s="435"/>
      <c r="X57" s="435"/>
      <c r="Y57" s="456"/>
      <c r="Z57" s="435"/>
      <c r="AA57" s="471"/>
      <c r="AB57" s="471"/>
      <c r="AC57" s="463"/>
      <c r="AD57" s="354"/>
      <c r="AE57" s="463"/>
      <c r="AF57" s="326" t="s">
        <v>590</v>
      </c>
      <c r="AG57" s="326" t="s">
        <v>591</v>
      </c>
      <c r="AH57" s="326" t="s">
        <v>788</v>
      </c>
      <c r="AI57" s="86" t="s">
        <v>570</v>
      </c>
      <c r="AJ57" s="86" t="s">
        <v>592</v>
      </c>
      <c r="AK57" s="41" t="s">
        <v>995</v>
      </c>
      <c r="AL57" s="123">
        <v>1</v>
      </c>
      <c r="AM57" s="180" t="s">
        <v>1007</v>
      </c>
      <c r="AN57" s="333" t="s">
        <v>792</v>
      </c>
      <c r="AO57" s="333" t="s">
        <v>578</v>
      </c>
      <c r="AP57" s="333" t="s">
        <v>794</v>
      </c>
      <c r="AQ57" s="41" t="s">
        <v>431</v>
      </c>
      <c r="AR57" s="41" t="s">
        <v>147</v>
      </c>
      <c r="AS57" s="86" t="s">
        <v>996</v>
      </c>
      <c r="AT57" s="163">
        <v>0.7</v>
      </c>
      <c r="AU57" s="219" t="s">
        <v>1007</v>
      </c>
      <c r="AV57" s="352"/>
      <c r="AW57" s="354"/>
      <c r="AX57" s="459"/>
    </row>
    <row r="58" spans="1:50" s="39" customFormat="1" ht="202.5" customHeight="1" x14ac:dyDescent="0.25">
      <c r="A58" s="436"/>
      <c r="B58" s="378" t="str">
        <f>IF([5]Ficha2!$V$13="","",[5]Ficha2!$V$13)</f>
        <v xml:space="preserve">Riesgo de Gestión </v>
      </c>
      <c r="C58" s="378" t="str">
        <f>IF([5]Ficha2!$AY$24="","",[5]Ficha2!$AY$24)</f>
        <v>Operativo</v>
      </c>
      <c r="D58" s="381" t="s">
        <v>153</v>
      </c>
      <c r="E58" s="381" t="s">
        <v>193</v>
      </c>
      <c r="F58" s="353" t="str">
        <f>CONCATENATE(IF([5]Ficha2!$D$29="","",[5]Ficha2!$D$29),"
",IF([5]Ficha2!$D$30="","",[5]Ficha2!$D$30),"
",IF([5]Ficha2!$D$31="","",[5]Ficha2!$D$31),"
",IF([5]Ficha2!$D$32="","",[5]Ficha2!$D$32),"
",IF([5]Ficha2!$D$33="","",[5]Ficha2!$D$33),"
",IF([5]Ficha2!$D$34="","",[5]Ficha2!$D$34))</f>
        <v>--- Todos los Procedimientos Administrativos
0
0
0
0
0</v>
      </c>
      <c r="G58" s="353" t="str">
        <f>IF([5]Ficha2!$AD$29="","",[5]Ficha2!$AD$29)</f>
        <v>Todos los procesos en el Sistema Integrado de Gestión</v>
      </c>
      <c r="H58" s="353" t="str">
        <f>CONCATENATE(IF([5]Ficha2!$J$39="","",[5]Ficha2!$J$39),"
",IF([5]Ficha2!$J$40="","",[5]Ficha2!$J$40),"
",IF([5]Ficha2!$J$41="","",[5]Ficha2!$J$41),"
",IF([5]Ficha2!$J$42="","",[5]Ficha2!$J$42),"
",IF([5]Ficha2!$J$43="","",[5]Ficha2!$J$43),"
",IF([5]Ficha2!$J$44="","",[5]Ficha2!$J$44),"
",IF([5]Ficha2!$J$45="","",[5]Ficha2!$J$45),"
",IF([5]Ficha2!$J$46="","",[5]Ficha2!$J$46),"
",IF([5]Ficha2!$J$47="","",[5]Ficha2!$J$47),"
",IF([5]Ficha2!$J$48="","",[5]Ficha2!$J$48))</f>
        <v>Presupuesto insuficiente para dar cumplimiento al objetivo del proceso Gestión de Talento Humano. 
Inexistencia de un sofware para manejar de manera integral toda la información del Talento Humano. 
0
0
0
0
0
0
0
0</v>
      </c>
      <c r="I58" s="353" t="str">
        <f>CONCATENATE(IF([5]Ficha2!$J$51="","",[5]Ficha2!$J$51),"
",IF([5]Ficha2!$J$52="","",[5]Ficha2!$J$52),"
",IF([5]Ficha2!$J$53="","",[5]Ficha2!$J$53),"
",IF([5]Ficha2!$J$54="","",[5]Ficha2!$J$54),"
",IF([5]Ficha2!$J$55="","",[5]Ficha2!$J$55),"
",IF([5]Ficha2!$J$56="","",[5]Ficha2!$J$56),"
",IF([5]Ficha2!$J$57="","",[5]Ficha2!$J$57),"
",IF([5]Ficha2!$J$58="","",[5]Ficha2!$J$58),"
",IF([5]Ficha2!$J$59="","",[5]Ficha2!$J$59),"
",IF([5]Ficha2!$J$60="","",[5]Ficha2!$J$60))</f>
        <v>Emergencia sanitaria por COVID-19
Situaciones emocionales externas que afecten el buen desarrollo de las tareas asignadas a cada uno de los colaboradores.
Cambio Normativo.
0
0
0
0
0
0
0</v>
      </c>
      <c r="J58" s="353" t="str">
        <f>CONCATENATE(IF([5]Ficha2!$AD$39="","",[5]Ficha2!$AD$39),"
",IF([5]Ficha2!$AD$40="","",[5]Ficha2!$AD$40),"
",IF([5]Ficha2!$AD$41="","",[5]Ficha2!$AD$41),"
",IF([5]Ficha2!$AD$42="","",[5]Ficha2!$AD$42),"
",IF([5]Ficha2!$AD$43="","",[5]Ficha2!$AD$43),"
",IF([5]Ficha2!$AD$44="","",[5]Ficha2!$AD$44),"
",IF([5]Ficha2!$AD$45="","",[5]Ficha2!$AD$45),"
",IF([5]Ficha2!$AD$46="","",[5]Ficha2!$AD$46),"
",IF([5]Ficha2!$AD$47="","",[5]Ficha2!$AD$47),"
",IF([5]Ficha2!$AD$48="","",[5]Ficha2!$AD$48),"
",IF([5]Ficha2!$AD$49="","",[5]Ficha2!$AD$49),"
",IF([5]Ficha2!$AD$50="","",[5]Ficha2!$AD$50),"
",IF([5]Ficha2!$AD$51="","",[5]Ficha2!$AD$51),"
",IF([5]Ficha2!$AD$52="","",[5]Ficha2!$AD$52),"
",IF([5]Ficha2!$AD$53="","",[5]Ficha2!$AD$53),"
",IF([5]Ficha2!$AD$54="","",[5]Ficha2!$AD$54),"
",IF([5]Ficha2!$AD$55="","",[5]Ficha2!$AD$55),"
",IF([5]Ficha2!$AD$56="","",[5]Ficha2!$AD$56),"
",IF([5]Ficha2!$AD$57="","",[5]Ficha2!$AD$57),"
",IF([5]Ficha2!$AD$58="","",[5]Ficha2!$AD$58),"
",IF([5]Ficha2!$AD$59="","",[5]Ficha2!$AD$59),"
",IF([5]Ficha2!$AD$60="","",[5]Ficha2!$AD$60))</f>
        <v xml:space="preserve">
No ejecución de las actividades definidas en los planes de gestión humana y/o reformulación de actividades y metodologías dada la emergencia ocasionada por el COVID-19, lo que conlleva al no cumplimiento de las necesidades y expectativas de los funcionarios según las encuestas de diágnosticos aplicados.
No disponer de la información asociada a los planes de gestión humana, lo que impide conocer el nivel de satisfacción de los funcionarios, para la toma de desiciones.
0
0
0
0
0
0
0
0
0
0
Reformulación de actividades y metodologías definidas en los planes de gestión humana. 
Resistencia al cambio por parte de los funcionarios frente a las nuevas metodologias. 
Insatisfacción en la percepción del funcionario frente a los planes de gestión humana.
Afectación del entorno familiar y/o laboral.
Modificaciones en la operación y prestación de los servicios de la entidad
0
0
0
0
0
0
0</v>
      </c>
      <c r="K58" s="461" t="str">
        <f>IF([5]Ficha2!$J$72="","",[5]Ficha2!$J$72)</f>
        <v>Probable (4)</v>
      </c>
      <c r="L58" s="461" t="str">
        <f>IF([5]Ficha2!$J$79="","",[5]Ficha2!$J$79)</f>
        <v>Menor (2)</v>
      </c>
      <c r="M58" s="469" t="str">
        <f>IF([5]Ficha2!$AP$68="","",[5]Ficha2!$AP$68)</f>
        <v>Alta</v>
      </c>
      <c r="N58" s="353" t="str">
        <f>IF([5]Ficha2!$AP$72="","",[5]Ficha2!$AP$72)</f>
        <v>El riesgo se encuentra ubicado en una zona de ubicación Baja, debido a que su ocurrencia no genera interrupción de las operaciones de la entidad  y/o, No se generan sanciones económicas o administrativas  y/o, No se afecta la imagen institucional de forma significativa.</v>
      </c>
      <c r="O58" s="353" t="str">
        <f>CONCATENATE(IF([5]Ficha2!$D$87="","",[5]Ficha2!$D$87),"
",IF([5]Ficha2!$D$88="","",[5]Ficha2!$D$88),"
",IF([5]Ficha2!$D$89="","",[5]Ficha2!$D$89),"
",IF([5]Ficha2!$D$90="","",[5]Ficha2!$D$90),"
",IF([5]Ficha2!$D$91="","",[5]Ficha2!$D$91),"
",IF([5]Ficha2!$D$92="","",[5]Ficha2!$D$92),"
",IF([5]Ficha2!$D$93="","",[5]Ficha2!$D$93),"
",IF([5]Ficha2!$D$94="","",[5]Ficha2!$D$94),"
",IF([5]Ficha2!$D$95="","",[5]Ficha2!$D$95),"
",IF([5]Ficha2!$D$96="","",[5]Ficha2!$D$96))</f>
        <v>Velar y garantizar el cumplimiento de los objetivos propuestos en las actividades diseñadas y aprobadas en los planes de gestión humana.  
Aplicar la evaluación de percepción, con el fin de medir y conocer el nivel de satisfacción de los funcionarios frente a las actividades ejecutadas.
0
0
0
0
0
0
0
0</v>
      </c>
      <c r="P58" s="466" t="str">
        <f>CONCATENATE(IF([5]Ficha2!$AL$87="","",[5]Ficha2!$AL$87),"
",IF([5]Ficha2!$AL$88="","",[5]Ficha2!$AL$88),"
",IF([5]Ficha2!$AL$89="","",[5]Ficha2!$AL$89),"
",IF([5]Ficha2!$AL$90="","",[5]Ficha2!$AL$90),"
",IF([5]Ficha2!$AL$91="","",[5]Ficha2!$AL$91),"
",IF([5]Ficha2!$AL$92="","",[5]Ficha2!$AL$92),"
",IF([5]Ficha2!$AL$93="","",[5]Ficha2!$AL$93),"
",IF([5]Ficha2!$AL$94="","",[5]Ficha2!$AL$94),"
",IF([5]Ficha2!$AL$95="","",[5]Ficha2!$AL$95),"
",IF([5]Ficha2!$AL$96="","",[5]Ficha2!$AL$96))</f>
        <v xml:space="preserve">Fuerte
Débil
</v>
      </c>
      <c r="Q58" s="466" t="str">
        <f>CONCATENATE(IF([5]Ficha2!$AR$87="","",[5]Ficha2!$AR$87),"
",IF([5]Ficha2!$AR$88="","",[5]Ficha2!$AR$88),"
",IF([5]Ficha2!$AR$89="","",[5]Ficha2!$AR$89),"
",IF([5]Ficha2!$AR$90="","",[5]Ficha2!$AR$90),"
",IF([5]Ficha2!$AR$91="","",[5]Ficha2!$AR$91),"
",IF([5]Ficha2!$AR$92="","",[5]Ficha2!$AR$92),"
",IF([5]Ficha2!$AR$93="","",[5]Ficha2!$AR$93),"
",IF([5]Ficha2!$AR$94="","",[5]Ficha2!$AR$94),"
",IF([5]Ficha2!$AR$95="","",[5]Ficha2!$AR$95),"
",IF([5]Ficha2!$AR$96="","",[5]Ficha2!$AR$96))</f>
        <v xml:space="preserve">Fuerte
Moderado
</v>
      </c>
      <c r="R58" s="466" t="str">
        <f>CONCATENATE(IF([5]Ficha2!$AT$87="","",[5]Ficha2!$AT$87),"
",IF([5]Ficha2!$AT$88="","",[5]Ficha2!$AT$88),"
",IF([5]Ficha2!$AT$89="","",[5]Ficha2!$AT$89),"
",IF([5]Ficha2!$AT$90="","",[5]Ficha2!$AT$90),"
",IF([5]Ficha2!$AT$91="","",[5]Ficha2!$AT$91),"
",IF([5]Ficha2!$AT$92="","",[5]Ficha2!$AT$92),"
",IF([5]Ficha2!$AT$93="","",[5]Ficha2!$AT$93),"
",IF([5]Ficha2!$AT$94="","",[5]Ficha2!$AT$94),"
",IF([5]Ficha2!$AT$95="","",[5]Ficha2!$AT$95),"
",IF([5]Ficha2!$AT$96="","",[5]Ficha2!$AT$96))</f>
        <v xml:space="preserve">Fuerte
Débil
</v>
      </c>
      <c r="S58" s="469" t="str">
        <f>IF([5]Ficha2!$AW$87="","",[5]Ficha2!$AW$87)</f>
        <v>Moderado</v>
      </c>
      <c r="T58" s="466" t="str">
        <f>IF([5]Ficha2!$AZ$87="","",[5]Ficha2!$AZ$87)</f>
        <v>No disminuye</v>
      </c>
      <c r="U58" s="348" t="s">
        <v>593</v>
      </c>
      <c r="V58" s="466" t="str">
        <f>CONCATENATE(IF([5]Ficha2!$AL$102="","",[5]Ficha2!$AL$102),"
",IF([5]Ficha2!$AL$103="","",[5]Ficha2!$AL$103),"
",IF([5]Ficha2!$AL$104="","",[5]Ficha2!$AL$104),"
",IF([5]Ficha2!$AL$105="","",[5]Ficha2!$AL$105),"
",IF([5]Ficha2!$AL$106="","",[5]Ficha2!$AL$106),"
",IF([5]Ficha2!$AL$107="","",[5]Ficha2!$AL$107),"
",IF([5]Ficha2!$AL$108="","",[5]Ficha2!$AL$108),"
",IF([5]Ficha2!$AL$109="","",[5]Ficha2!$AL$109),"
",IF([5]Ficha2!$AL$110="","",[5]Ficha2!$AL$110),"
",IF([5]Ficha2!$AL$111="","",[5]Ficha2!$AL$111))</f>
        <v xml:space="preserve">Fuerte
Débil
</v>
      </c>
      <c r="W58" s="466" t="str">
        <f>CONCATENATE(IF([5]Ficha2!$AR$102="","",[5]Ficha2!$AR$102),"
",IF([5]Ficha2!$AR$103="","",[5]Ficha2!$AR$103),"
",IF([5]Ficha2!$AR$104="","",[5]Ficha2!$AR$104),"
",IF([5]Ficha2!$AR$105="","",[5]Ficha2!$AR$105),"
",IF([5]Ficha2!$AR$106="","",[5]Ficha2!$AR$106),"
",IF([5]Ficha2!$AR$107="","",[5]Ficha2!$AR$107),"
",IF([5]Ficha2!$AR$108="","",[5]Ficha2!$AR$108),"
",IF([5]Ficha2!$AR$109="","",[5]Ficha2!$AR$109),"
",IF([5]Ficha2!$AR$110="","",[5]Ficha2!$AR$110),"
",IF([5]Ficha2!$AR$111="","",[5]Ficha2!$AR$111))</f>
        <v xml:space="preserve">Fuerte
Fuerte
</v>
      </c>
      <c r="X58" s="466" t="str">
        <f>CONCATENATE(IF([5]Ficha2!$AT$102="","",[5]Ficha2!$AT$102),"
",IF([5]Ficha2!$AT$103="","",[5]Ficha2!$AT$103),"
",IF([5]Ficha2!$AT$104="","",[5]Ficha2!$AT$104),"
",IF([5]Ficha2!$AT$105="","",[5]Ficha2!$AT$105),"
",IF([5]Ficha2!$AT$106="","",[5]Ficha2!$AT$106),"
",IF([5]Ficha2!$AT$107="","",[5]Ficha2!$AT$107),"
",IF([5]Ficha2!$AT$108="","",[5]Ficha2!$AT$108),"
",IF([5]Ficha2!$AT$109="","",[5]Ficha2!$AT$109),"
",IF([5]Ficha2!$AT$110="","",[5]Ficha2!$AT$110),"
",IF([5]Ficha2!$AT$111="","",[5]Ficha2!$AT$111))</f>
        <v xml:space="preserve">Fuerte
Débil
</v>
      </c>
      <c r="Y58" s="469" t="str">
        <f>IF([5]Ficha2!$AW$102="","",[5]Ficha2!$AW$102)</f>
        <v>Moderado</v>
      </c>
      <c r="Z58" s="466" t="str">
        <f>IF([5]Ficha2!$AZ$102="","",[5]Ficha2!$AZ$102)</f>
        <v>No disminuye</v>
      </c>
      <c r="AA58" s="461" t="str">
        <f>IF([5]Ficha2!$J$127="","",[5]Ficha2!$J$127)</f>
        <v>Probable (4)</v>
      </c>
      <c r="AB58" s="461" t="str">
        <f>IF([5]Ficha2!$J$134="","",[5]Ficha2!$J$134)</f>
        <v>Menor (2)</v>
      </c>
      <c r="AC58" s="464" t="str">
        <f>IF([5]Ficha2!$AP$126="","",[5]Ficha2!$AP$126)</f>
        <v>Alta</v>
      </c>
      <c r="AD58" s="348" t="str">
        <f>IF([5]Ficha2!$AP$130="","",[5]Ficha2!$AP$130)</f>
        <v>Despues de la implementacion de controles el riesgo sigue en una zona de ubicación Alta, para ello se deben establecer acciones preventivas y dectectivas efectivas para asi reducir el riesgo y evitar su materializacion.</v>
      </c>
      <c r="AE58" s="464" t="s">
        <v>42</v>
      </c>
      <c r="AF58" s="333" t="s">
        <v>571</v>
      </c>
      <c r="AG58" s="333" t="s">
        <v>572</v>
      </c>
      <c r="AH58" s="333" t="s">
        <v>789</v>
      </c>
      <c r="AI58" s="41" t="s">
        <v>573</v>
      </c>
      <c r="AJ58" s="41" t="s">
        <v>574</v>
      </c>
      <c r="AK58" s="41" t="s">
        <v>997</v>
      </c>
      <c r="AL58" s="123">
        <v>1</v>
      </c>
      <c r="AM58" s="180" t="s">
        <v>1007</v>
      </c>
      <c r="AN58" s="333" t="s">
        <v>795</v>
      </c>
      <c r="AO58" s="333" t="s">
        <v>575</v>
      </c>
      <c r="AP58" s="333" t="s">
        <v>859</v>
      </c>
      <c r="AQ58" s="41" t="s">
        <v>577</v>
      </c>
      <c r="AR58" s="41" t="s">
        <v>421</v>
      </c>
      <c r="AS58" s="41" t="s">
        <v>998</v>
      </c>
      <c r="AT58" s="123">
        <v>1</v>
      </c>
      <c r="AU58" s="219" t="s">
        <v>1007</v>
      </c>
      <c r="AV58" s="350" t="s">
        <v>389</v>
      </c>
      <c r="AW58" s="348" t="s">
        <v>390</v>
      </c>
      <c r="AX58" s="355" t="s">
        <v>391</v>
      </c>
    </row>
    <row r="59" spans="1:50" s="39" customFormat="1" ht="196.5" customHeight="1" thickBot="1" x14ac:dyDescent="0.3">
      <c r="A59" s="376"/>
      <c r="B59" s="358"/>
      <c r="C59" s="358"/>
      <c r="D59" s="360"/>
      <c r="E59" s="360"/>
      <c r="F59" s="349"/>
      <c r="G59" s="349"/>
      <c r="H59" s="349"/>
      <c r="I59" s="349"/>
      <c r="J59" s="349"/>
      <c r="K59" s="364"/>
      <c r="L59" s="364"/>
      <c r="M59" s="366"/>
      <c r="N59" s="349"/>
      <c r="O59" s="349"/>
      <c r="P59" s="368"/>
      <c r="Q59" s="368"/>
      <c r="R59" s="368"/>
      <c r="S59" s="366"/>
      <c r="T59" s="368"/>
      <c r="U59" s="349"/>
      <c r="V59" s="368"/>
      <c r="W59" s="368"/>
      <c r="X59" s="368"/>
      <c r="Y59" s="366"/>
      <c r="Z59" s="368"/>
      <c r="AA59" s="364"/>
      <c r="AB59" s="364"/>
      <c r="AC59" s="465"/>
      <c r="AD59" s="349"/>
      <c r="AE59" s="465"/>
      <c r="AF59" s="324" t="s">
        <v>569</v>
      </c>
      <c r="AG59" s="324" t="s">
        <v>823</v>
      </c>
      <c r="AH59" s="324" t="s">
        <v>790</v>
      </c>
      <c r="AI59" s="338" t="s">
        <v>570</v>
      </c>
      <c r="AJ59" s="338" t="s">
        <v>511</v>
      </c>
      <c r="AK59" s="42" t="s">
        <v>999</v>
      </c>
      <c r="AL59" s="125">
        <v>1</v>
      </c>
      <c r="AM59" s="181" t="s">
        <v>1007</v>
      </c>
      <c r="AN59" s="324" t="s">
        <v>796</v>
      </c>
      <c r="AO59" s="324" t="s">
        <v>576</v>
      </c>
      <c r="AP59" s="324" t="s">
        <v>860</v>
      </c>
      <c r="AQ59" s="338" t="s">
        <v>431</v>
      </c>
      <c r="AR59" s="100" t="s">
        <v>147</v>
      </c>
      <c r="AS59" s="42" t="s">
        <v>1000</v>
      </c>
      <c r="AT59" s="125">
        <v>1</v>
      </c>
      <c r="AU59" s="223" t="s">
        <v>1007</v>
      </c>
      <c r="AV59" s="371"/>
      <c r="AW59" s="349"/>
      <c r="AX59" s="356"/>
    </row>
    <row r="60" spans="1:50" s="79" customFormat="1" ht="12.95" customHeight="1" thickBot="1" x14ac:dyDescent="0.3">
      <c r="AK60" s="151"/>
      <c r="AL60" s="122"/>
      <c r="AM60" s="177"/>
      <c r="AS60" s="151"/>
      <c r="AT60" s="122"/>
      <c r="AU60" s="177"/>
      <c r="AV60" s="114"/>
      <c r="AX60" s="115"/>
    </row>
    <row r="61" spans="1:50" s="39" customFormat="1" ht="162" customHeight="1" x14ac:dyDescent="0.25">
      <c r="A61" s="372" t="s">
        <v>137</v>
      </c>
      <c r="B61" s="434" t="s">
        <v>47</v>
      </c>
      <c r="C61" s="502" t="s">
        <v>111</v>
      </c>
      <c r="D61" s="500" t="s">
        <v>101</v>
      </c>
      <c r="E61" s="498" t="s">
        <v>182</v>
      </c>
      <c r="F61" s="383" t="s">
        <v>90</v>
      </c>
      <c r="G61" s="383" t="s">
        <v>133</v>
      </c>
      <c r="H61" s="383" t="s">
        <v>404</v>
      </c>
      <c r="I61" s="383" t="s">
        <v>322</v>
      </c>
      <c r="J61" s="383" t="s">
        <v>198</v>
      </c>
      <c r="K61" s="470" t="s">
        <v>138</v>
      </c>
      <c r="L61" s="470" t="s">
        <v>65</v>
      </c>
      <c r="M61" s="455" t="s">
        <v>117</v>
      </c>
      <c r="N61" s="434"/>
      <c r="O61" s="383" t="s">
        <v>199</v>
      </c>
      <c r="P61" s="434" t="s">
        <v>104</v>
      </c>
      <c r="Q61" s="434" t="s">
        <v>104</v>
      </c>
      <c r="R61" s="434" t="s">
        <v>104</v>
      </c>
      <c r="S61" s="455" t="s">
        <v>57</v>
      </c>
      <c r="T61" s="434" t="s">
        <v>58</v>
      </c>
      <c r="U61" s="383" t="s">
        <v>323</v>
      </c>
      <c r="V61" s="434" t="s">
        <v>104</v>
      </c>
      <c r="W61" s="434" t="s">
        <v>104</v>
      </c>
      <c r="X61" s="434" t="s">
        <v>104</v>
      </c>
      <c r="Y61" s="455" t="s">
        <v>57</v>
      </c>
      <c r="Z61" s="434" t="s">
        <v>58</v>
      </c>
      <c r="AA61" s="434" t="s">
        <v>53</v>
      </c>
      <c r="AB61" s="434" t="s">
        <v>65</v>
      </c>
      <c r="AC61" s="453" t="str">
        <f>IF([5]Ficha2!$AP$126="","",[5]Ficha2!$AP$126)</f>
        <v>Alta</v>
      </c>
      <c r="AD61" s="383" t="s">
        <v>139</v>
      </c>
      <c r="AE61" s="453" t="s">
        <v>42</v>
      </c>
      <c r="AF61" s="467" t="s">
        <v>78</v>
      </c>
      <c r="AG61" s="467" t="s">
        <v>78</v>
      </c>
      <c r="AH61" s="467" t="s">
        <v>78</v>
      </c>
      <c r="AI61" s="467" t="s">
        <v>78</v>
      </c>
      <c r="AJ61" s="467" t="s">
        <v>78</v>
      </c>
      <c r="AK61" s="467" t="s">
        <v>78</v>
      </c>
      <c r="AL61" s="467" t="s">
        <v>78</v>
      </c>
      <c r="AM61" s="580" t="s">
        <v>78</v>
      </c>
      <c r="AN61" s="98" t="s">
        <v>561</v>
      </c>
      <c r="AO61" s="325" t="s">
        <v>401</v>
      </c>
      <c r="AP61" s="325" t="s">
        <v>798</v>
      </c>
      <c r="AQ61" s="325" t="s">
        <v>402</v>
      </c>
      <c r="AR61" s="81" t="s">
        <v>403</v>
      </c>
      <c r="AS61" s="225" t="s">
        <v>987</v>
      </c>
      <c r="AT61" s="153">
        <v>1</v>
      </c>
      <c r="AU61" s="226" t="s">
        <v>1007</v>
      </c>
      <c r="AV61" s="342" t="s">
        <v>109</v>
      </c>
      <c r="AW61" s="334" t="s">
        <v>109</v>
      </c>
      <c r="AX61" s="340" t="s">
        <v>109</v>
      </c>
    </row>
    <row r="62" spans="1:50" s="39" customFormat="1" ht="156" customHeight="1" x14ac:dyDescent="0.25">
      <c r="A62" s="373"/>
      <c r="B62" s="435"/>
      <c r="C62" s="503"/>
      <c r="D62" s="501"/>
      <c r="E62" s="499"/>
      <c r="F62" s="354"/>
      <c r="G62" s="354"/>
      <c r="H62" s="354"/>
      <c r="I62" s="354"/>
      <c r="J62" s="354"/>
      <c r="K62" s="471"/>
      <c r="L62" s="471"/>
      <c r="M62" s="456"/>
      <c r="N62" s="435"/>
      <c r="O62" s="354"/>
      <c r="P62" s="435"/>
      <c r="Q62" s="435"/>
      <c r="R62" s="435"/>
      <c r="S62" s="456"/>
      <c r="T62" s="435"/>
      <c r="U62" s="354"/>
      <c r="V62" s="435"/>
      <c r="W62" s="435"/>
      <c r="X62" s="435"/>
      <c r="Y62" s="456"/>
      <c r="Z62" s="435"/>
      <c r="AA62" s="435"/>
      <c r="AB62" s="435"/>
      <c r="AC62" s="454"/>
      <c r="AD62" s="354"/>
      <c r="AE62" s="454"/>
      <c r="AF62" s="468"/>
      <c r="AG62" s="468"/>
      <c r="AH62" s="468"/>
      <c r="AI62" s="468"/>
      <c r="AJ62" s="468"/>
      <c r="AK62" s="468"/>
      <c r="AL62" s="468"/>
      <c r="AM62" s="581"/>
      <c r="AN62" s="99" t="s">
        <v>562</v>
      </c>
      <c r="AO62" s="333" t="s">
        <v>405</v>
      </c>
      <c r="AP62" s="333" t="s">
        <v>799</v>
      </c>
      <c r="AQ62" s="333" t="s">
        <v>195</v>
      </c>
      <c r="AR62" s="75" t="s">
        <v>196</v>
      </c>
      <c r="AS62" s="155" t="s">
        <v>988</v>
      </c>
      <c r="AT62" s="344">
        <v>1</v>
      </c>
      <c r="AU62" s="345" t="s">
        <v>1010</v>
      </c>
      <c r="AV62" s="328"/>
      <c r="AW62" s="326"/>
      <c r="AX62" s="327"/>
    </row>
    <row r="63" spans="1:50" s="39" customFormat="1" ht="148.5" customHeight="1" x14ac:dyDescent="0.25">
      <c r="A63" s="374"/>
      <c r="B63" s="333" t="s">
        <v>47</v>
      </c>
      <c r="C63" s="335" t="s">
        <v>144</v>
      </c>
      <c r="D63" s="47" t="s">
        <v>101</v>
      </c>
      <c r="E63" s="47" t="s">
        <v>324</v>
      </c>
      <c r="F63" s="333" t="s">
        <v>90</v>
      </c>
      <c r="G63" s="333" t="s">
        <v>133</v>
      </c>
      <c r="H63" s="333" t="s">
        <v>325</v>
      </c>
      <c r="I63" s="333" t="s">
        <v>109</v>
      </c>
      <c r="J63" s="333" t="s">
        <v>326</v>
      </c>
      <c r="K63" s="336" t="s">
        <v>53</v>
      </c>
      <c r="L63" s="336" t="s">
        <v>65</v>
      </c>
      <c r="M63" s="332" t="s">
        <v>117</v>
      </c>
      <c r="N63" s="333" t="s">
        <v>327</v>
      </c>
      <c r="O63" s="333" t="s">
        <v>328</v>
      </c>
      <c r="P63" s="332" t="s">
        <v>200</v>
      </c>
      <c r="Q63" s="332" t="s">
        <v>200</v>
      </c>
      <c r="R63" s="332" t="s">
        <v>200</v>
      </c>
      <c r="S63" s="332" t="s">
        <v>57</v>
      </c>
      <c r="T63" s="332" t="s">
        <v>58</v>
      </c>
      <c r="U63" s="333" t="s">
        <v>329</v>
      </c>
      <c r="V63" s="332" t="s">
        <v>200</v>
      </c>
      <c r="W63" s="332" t="s">
        <v>200</v>
      </c>
      <c r="X63" s="332" t="s">
        <v>200</v>
      </c>
      <c r="Y63" s="332" t="s">
        <v>57</v>
      </c>
      <c r="Z63" s="332" t="s">
        <v>58</v>
      </c>
      <c r="AA63" s="332" t="s">
        <v>53</v>
      </c>
      <c r="AB63" s="332" t="s">
        <v>65</v>
      </c>
      <c r="AC63" s="346" t="str">
        <f>IF([5]Ficha2!$AP$126="","",[5]Ficha2!$AP$126)</f>
        <v>Alta</v>
      </c>
      <c r="AD63" s="333" t="s">
        <v>155</v>
      </c>
      <c r="AE63" s="346" t="s">
        <v>42</v>
      </c>
      <c r="AF63" s="333" t="s">
        <v>560</v>
      </c>
      <c r="AG63" s="333" t="s">
        <v>560</v>
      </c>
      <c r="AH63" s="333" t="s">
        <v>560</v>
      </c>
      <c r="AI63" s="333" t="s">
        <v>560</v>
      </c>
      <c r="AJ63" s="333" t="s">
        <v>560</v>
      </c>
      <c r="AK63" s="333" t="s">
        <v>512</v>
      </c>
      <c r="AL63" s="333" t="s">
        <v>512</v>
      </c>
      <c r="AM63" s="329" t="s">
        <v>512</v>
      </c>
      <c r="AN63" s="333" t="s">
        <v>800</v>
      </c>
      <c r="AO63" s="333" t="s">
        <v>330</v>
      </c>
      <c r="AP63" s="333" t="s">
        <v>194</v>
      </c>
      <c r="AQ63" s="333" t="s">
        <v>195</v>
      </c>
      <c r="AR63" s="75" t="s">
        <v>196</v>
      </c>
      <c r="AS63" s="335" t="s">
        <v>989</v>
      </c>
      <c r="AT63" s="156">
        <v>1</v>
      </c>
      <c r="AU63" s="345" t="s">
        <v>1007</v>
      </c>
      <c r="AV63" s="343" t="s">
        <v>109</v>
      </c>
      <c r="AW63" s="333" t="s">
        <v>109</v>
      </c>
      <c r="AX63" s="341" t="s">
        <v>109</v>
      </c>
    </row>
    <row r="64" spans="1:50" s="39" customFormat="1" ht="203.25" customHeight="1" thickBot="1" x14ac:dyDescent="0.3">
      <c r="A64" s="376"/>
      <c r="B64" s="8" t="s">
        <v>47</v>
      </c>
      <c r="C64" s="8" t="s">
        <v>111</v>
      </c>
      <c r="D64" s="48" t="s">
        <v>142</v>
      </c>
      <c r="E64" s="48" t="s">
        <v>331</v>
      </c>
      <c r="F64" s="8" t="s">
        <v>90</v>
      </c>
      <c r="G64" s="8" t="s">
        <v>133</v>
      </c>
      <c r="H64" s="8" t="s">
        <v>563</v>
      </c>
      <c r="I64" s="8" t="s">
        <v>109</v>
      </c>
      <c r="J64" s="8" t="s">
        <v>564</v>
      </c>
      <c r="K64" s="19" t="s">
        <v>53</v>
      </c>
      <c r="L64" s="19" t="s">
        <v>65</v>
      </c>
      <c r="M64" s="330" t="s">
        <v>117</v>
      </c>
      <c r="N64" s="8" t="s">
        <v>98</v>
      </c>
      <c r="O64" s="8" t="s">
        <v>565</v>
      </c>
      <c r="P64" s="9" t="s">
        <v>566</v>
      </c>
      <c r="Q64" s="9" t="s">
        <v>567</v>
      </c>
      <c r="R64" s="9" t="s">
        <v>566</v>
      </c>
      <c r="S64" s="330" t="s">
        <v>63</v>
      </c>
      <c r="T64" s="9" t="s">
        <v>96</v>
      </c>
      <c r="U64" s="8" t="s">
        <v>568</v>
      </c>
      <c r="V64" s="9" t="s">
        <v>200</v>
      </c>
      <c r="W64" s="9" t="s">
        <v>200</v>
      </c>
      <c r="X64" s="9" t="s">
        <v>200</v>
      </c>
      <c r="Y64" s="330" t="s">
        <v>57</v>
      </c>
      <c r="Z64" s="9" t="s">
        <v>58</v>
      </c>
      <c r="AA64" s="9" t="s">
        <v>53</v>
      </c>
      <c r="AB64" s="9" t="s">
        <v>65</v>
      </c>
      <c r="AC64" s="27" t="str">
        <f>IF([5]Ficha2!$AP$126="","",[5]Ficha2!$AP$126)</f>
        <v>Alta</v>
      </c>
      <c r="AD64" s="8" t="s">
        <v>155</v>
      </c>
      <c r="AE64" s="27" t="s">
        <v>42</v>
      </c>
      <c r="AF64" s="37" t="s">
        <v>797</v>
      </c>
      <c r="AG64" s="8" t="s">
        <v>332</v>
      </c>
      <c r="AH64" s="8" t="s">
        <v>333</v>
      </c>
      <c r="AI64" s="8" t="s">
        <v>195</v>
      </c>
      <c r="AJ64" s="8" t="s">
        <v>196</v>
      </c>
      <c r="AK64" s="157" t="s">
        <v>990</v>
      </c>
      <c r="AL64" s="158">
        <v>1</v>
      </c>
      <c r="AM64" s="224" t="s">
        <v>1007</v>
      </c>
      <c r="AN64" s="8" t="s">
        <v>801</v>
      </c>
      <c r="AO64" s="8" t="s">
        <v>197</v>
      </c>
      <c r="AP64" s="8" t="s">
        <v>334</v>
      </c>
      <c r="AQ64" s="8" t="s">
        <v>140</v>
      </c>
      <c r="AR64" s="76" t="s">
        <v>141</v>
      </c>
      <c r="AS64" s="157" t="s">
        <v>991</v>
      </c>
      <c r="AT64" s="158">
        <v>1</v>
      </c>
      <c r="AU64" s="224" t="s">
        <v>1007</v>
      </c>
      <c r="AV64" s="71" t="s">
        <v>109</v>
      </c>
      <c r="AW64" s="8" t="s">
        <v>109</v>
      </c>
      <c r="AX64" s="10" t="s">
        <v>109</v>
      </c>
    </row>
    <row r="65" spans="1:50" s="79" customFormat="1" ht="12.95" customHeight="1" thickBot="1" x14ac:dyDescent="0.3">
      <c r="AK65" s="151"/>
      <c r="AL65" s="122"/>
      <c r="AM65" s="177"/>
      <c r="AS65" s="151"/>
      <c r="AT65" s="122"/>
      <c r="AU65" s="177"/>
      <c r="AV65" s="114"/>
      <c r="AX65" s="115"/>
    </row>
    <row r="66" spans="1:50" s="39" customFormat="1" ht="190.5" customHeight="1" x14ac:dyDescent="0.25">
      <c r="A66" s="372" t="s">
        <v>143</v>
      </c>
      <c r="B66" s="383" t="s">
        <v>47</v>
      </c>
      <c r="C66" s="383" t="s">
        <v>144</v>
      </c>
      <c r="D66" s="498" t="s">
        <v>89</v>
      </c>
      <c r="E66" s="498" t="s">
        <v>201</v>
      </c>
      <c r="F66" s="383" t="s">
        <v>107</v>
      </c>
      <c r="G66" s="383" t="s">
        <v>113</v>
      </c>
      <c r="H66" s="383" t="s">
        <v>207</v>
      </c>
      <c r="I66" s="383" t="s">
        <v>208</v>
      </c>
      <c r="J66" s="383" t="s">
        <v>528</v>
      </c>
      <c r="K66" s="470" t="s">
        <v>53</v>
      </c>
      <c r="L66" s="470" t="s">
        <v>54</v>
      </c>
      <c r="M66" s="455" t="s">
        <v>55</v>
      </c>
      <c r="N66" s="383" t="s">
        <v>145</v>
      </c>
      <c r="O66" s="383" t="s">
        <v>220</v>
      </c>
      <c r="P66" s="434" t="s">
        <v>94</v>
      </c>
      <c r="Q66" s="434" t="s">
        <v>85</v>
      </c>
      <c r="R66" s="434" t="s">
        <v>94</v>
      </c>
      <c r="S66" s="455" t="s">
        <v>95</v>
      </c>
      <c r="T66" s="434" t="s">
        <v>96</v>
      </c>
      <c r="U66" s="383" t="s">
        <v>224</v>
      </c>
      <c r="V66" s="434" t="s">
        <v>104</v>
      </c>
      <c r="W66" s="434" t="s">
        <v>104</v>
      </c>
      <c r="X66" s="434" t="s">
        <v>104</v>
      </c>
      <c r="Y66" s="455" t="s">
        <v>57</v>
      </c>
      <c r="Z66" s="434" t="s">
        <v>58</v>
      </c>
      <c r="AA66" s="470" t="s">
        <v>53</v>
      </c>
      <c r="AB66" s="470" t="s">
        <v>83</v>
      </c>
      <c r="AC66" s="553" t="str">
        <f>IF([4]Ficha3!$AP$126="","",[4]Ficha3!$AP$126)</f>
        <v>Moderada</v>
      </c>
      <c r="AD66" s="383" t="s">
        <v>229</v>
      </c>
      <c r="AE66" s="553" t="s">
        <v>42</v>
      </c>
      <c r="AF66" s="311" t="s">
        <v>521</v>
      </c>
      <c r="AG66" s="311" t="s">
        <v>522</v>
      </c>
      <c r="AH66" s="311" t="s">
        <v>802</v>
      </c>
      <c r="AI66" s="311" t="s">
        <v>516</v>
      </c>
      <c r="AJ66" s="311" t="s">
        <v>453</v>
      </c>
      <c r="AK66" s="313" t="s">
        <v>968</v>
      </c>
      <c r="AL66" s="124">
        <v>1</v>
      </c>
      <c r="AM66" s="178" t="s">
        <v>1007</v>
      </c>
      <c r="AN66" s="311" t="s">
        <v>545</v>
      </c>
      <c r="AO66" s="311" t="s">
        <v>545</v>
      </c>
      <c r="AP66" s="311" t="s">
        <v>545</v>
      </c>
      <c r="AQ66" s="313" t="s">
        <v>513</v>
      </c>
      <c r="AR66" s="313" t="s">
        <v>513</v>
      </c>
      <c r="AS66" s="311" t="s">
        <v>620</v>
      </c>
      <c r="AT66" s="311" t="s">
        <v>621</v>
      </c>
      <c r="AU66" s="314" t="s">
        <v>621</v>
      </c>
      <c r="AV66" s="460" t="s">
        <v>235</v>
      </c>
      <c r="AW66" s="383" t="s">
        <v>236</v>
      </c>
      <c r="AX66" s="457" t="s">
        <v>237</v>
      </c>
    </row>
    <row r="67" spans="1:50" s="39" customFormat="1" ht="195" customHeight="1" x14ac:dyDescent="0.25">
      <c r="A67" s="373"/>
      <c r="B67" s="354"/>
      <c r="C67" s="354"/>
      <c r="D67" s="499"/>
      <c r="E67" s="499"/>
      <c r="F67" s="354"/>
      <c r="G67" s="354"/>
      <c r="H67" s="354"/>
      <c r="I67" s="354"/>
      <c r="J67" s="354"/>
      <c r="K67" s="471"/>
      <c r="L67" s="471"/>
      <c r="M67" s="456"/>
      <c r="N67" s="354"/>
      <c r="O67" s="354"/>
      <c r="P67" s="435"/>
      <c r="Q67" s="435"/>
      <c r="R67" s="435"/>
      <c r="S67" s="456"/>
      <c r="T67" s="435"/>
      <c r="U67" s="354"/>
      <c r="V67" s="435"/>
      <c r="W67" s="435"/>
      <c r="X67" s="435"/>
      <c r="Y67" s="456"/>
      <c r="Z67" s="435"/>
      <c r="AA67" s="471"/>
      <c r="AB67" s="471"/>
      <c r="AC67" s="555"/>
      <c r="AD67" s="354"/>
      <c r="AE67" s="555"/>
      <c r="AF67" s="312" t="s">
        <v>525</v>
      </c>
      <c r="AG67" s="312" t="s">
        <v>526</v>
      </c>
      <c r="AH67" s="312" t="s">
        <v>803</v>
      </c>
      <c r="AI67" s="312" t="s">
        <v>527</v>
      </c>
      <c r="AJ67" s="312" t="s">
        <v>523</v>
      </c>
      <c r="AK67" s="307" t="s">
        <v>969</v>
      </c>
      <c r="AL67" s="163">
        <v>1</v>
      </c>
      <c r="AM67" s="180" t="s">
        <v>1007</v>
      </c>
      <c r="AN67" s="312" t="s">
        <v>804</v>
      </c>
      <c r="AO67" s="312" t="s">
        <v>233</v>
      </c>
      <c r="AP67" s="312" t="s">
        <v>234</v>
      </c>
      <c r="AQ67" s="312" t="s">
        <v>146</v>
      </c>
      <c r="AR67" s="312" t="s">
        <v>147</v>
      </c>
      <c r="AS67" s="307" t="s">
        <v>970</v>
      </c>
      <c r="AT67" s="163">
        <v>1</v>
      </c>
      <c r="AU67" s="180" t="s">
        <v>1007</v>
      </c>
      <c r="AV67" s="352"/>
      <c r="AW67" s="354"/>
      <c r="AX67" s="459"/>
    </row>
    <row r="68" spans="1:50" s="39" customFormat="1" ht="188.25" customHeight="1" x14ac:dyDescent="0.25">
      <c r="A68" s="374"/>
      <c r="B68" s="348" t="s">
        <v>47</v>
      </c>
      <c r="C68" s="348" t="s">
        <v>144</v>
      </c>
      <c r="D68" s="526" t="s">
        <v>80</v>
      </c>
      <c r="E68" s="526" t="s">
        <v>202</v>
      </c>
      <c r="F68" s="348" t="s">
        <v>107</v>
      </c>
      <c r="G68" s="348" t="s">
        <v>113</v>
      </c>
      <c r="H68" s="348" t="s">
        <v>209</v>
      </c>
      <c r="I68" s="348" t="s">
        <v>210</v>
      </c>
      <c r="J68" s="348" t="s">
        <v>228</v>
      </c>
      <c r="K68" s="363" t="s">
        <v>53</v>
      </c>
      <c r="L68" s="363" t="s">
        <v>54</v>
      </c>
      <c r="M68" s="365" t="s">
        <v>55</v>
      </c>
      <c r="N68" s="348" t="s">
        <v>148</v>
      </c>
      <c r="O68" s="348" t="s">
        <v>221</v>
      </c>
      <c r="P68" s="367" t="s">
        <v>94</v>
      </c>
      <c r="Q68" s="367" t="s">
        <v>85</v>
      </c>
      <c r="R68" s="367" t="s">
        <v>94</v>
      </c>
      <c r="S68" s="365" t="s">
        <v>95</v>
      </c>
      <c r="T68" s="367" t="s">
        <v>96</v>
      </c>
      <c r="U68" s="348" t="s">
        <v>225</v>
      </c>
      <c r="V68" s="367" t="s">
        <v>132</v>
      </c>
      <c r="W68" s="367" t="s">
        <v>104</v>
      </c>
      <c r="X68" s="367" t="s">
        <v>132</v>
      </c>
      <c r="Y68" s="365" t="s">
        <v>95</v>
      </c>
      <c r="Z68" s="367" t="s">
        <v>96</v>
      </c>
      <c r="AA68" s="363" t="s">
        <v>53</v>
      </c>
      <c r="AB68" s="363" t="s">
        <v>54</v>
      </c>
      <c r="AC68" s="544" t="s">
        <v>55</v>
      </c>
      <c r="AD68" s="348" t="s">
        <v>230</v>
      </c>
      <c r="AE68" s="544" t="s">
        <v>42</v>
      </c>
      <c r="AF68" s="312" t="s">
        <v>529</v>
      </c>
      <c r="AG68" s="312" t="s">
        <v>530</v>
      </c>
      <c r="AH68" s="312" t="s">
        <v>805</v>
      </c>
      <c r="AI68" s="312" t="s">
        <v>531</v>
      </c>
      <c r="AJ68" s="312" t="s">
        <v>532</v>
      </c>
      <c r="AK68" s="312" t="s">
        <v>971</v>
      </c>
      <c r="AL68" s="123">
        <v>1</v>
      </c>
      <c r="AM68" s="180" t="s">
        <v>1007</v>
      </c>
      <c r="AN68" s="312" t="s">
        <v>512</v>
      </c>
      <c r="AO68" s="312" t="s">
        <v>512</v>
      </c>
      <c r="AP68" s="312" t="s">
        <v>512</v>
      </c>
      <c r="AQ68" s="312" t="s">
        <v>513</v>
      </c>
      <c r="AR68" s="312" t="s">
        <v>513</v>
      </c>
      <c r="AS68" s="312" t="s">
        <v>620</v>
      </c>
      <c r="AT68" s="312" t="s">
        <v>621</v>
      </c>
      <c r="AU68" s="309" t="s">
        <v>621</v>
      </c>
      <c r="AV68" s="350" t="s">
        <v>238</v>
      </c>
      <c r="AW68" s="348" t="s">
        <v>239</v>
      </c>
      <c r="AX68" s="355" t="s">
        <v>240</v>
      </c>
    </row>
    <row r="69" spans="1:50" s="39" customFormat="1" ht="154.5" customHeight="1" x14ac:dyDescent="0.25">
      <c r="A69" s="374"/>
      <c r="B69" s="353"/>
      <c r="C69" s="353"/>
      <c r="D69" s="527"/>
      <c r="E69" s="527"/>
      <c r="F69" s="353"/>
      <c r="G69" s="353"/>
      <c r="H69" s="353"/>
      <c r="I69" s="353"/>
      <c r="J69" s="353"/>
      <c r="K69" s="461"/>
      <c r="L69" s="461"/>
      <c r="M69" s="469"/>
      <c r="N69" s="353"/>
      <c r="O69" s="353"/>
      <c r="P69" s="466"/>
      <c r="Q69" s="466"/>
      <c r="R69" s="466"/>
      <c r="S69" s="469"/>
      <c r="T69" s="466"/>
      <c r="U69" s="353"/>
      <c r="V69" s="466"/>
      <c r="W69" s="466"/>
      <c r="X69" s="466"/>
      <c r="Y69" s="469"/>
      <c r="Z69" s="466"/>
      <c r="AA69" s="461"/>
      <c r="AB69" s="461"/>
      <c r="AC69" s="572"/>
      <c r="AD69" s="353"/>
      <c r="AE69" s="572"/>
      <c r="AF69" s="312" t="s">
        <v>533</v>
      </c>
      <c r="AG69" s="312" t="s">
        <v>534</v>
      </c>
      <c r="AH69" s="312" t="s">
        <v>806</v>
      </c>
      <c r="AI69" s="312" t="s">
        <v>535</v>
      </c>
      <c r="AJ69" s="312" t="s">
        <v>489</v>
      </c>
      <c r="AK69" s="312" t="s">
        <v>972</v>
      </c>
      <c r="AL69" s="123">
        <v>1</v>
      </c>
      <c r="AM69" s="180" t="s">
        <v>1007</v>
      </c>
      <c r="AN69" s="312" t="s">
        <v>512</v>
      </c>
      <c r="AO69" s="312" t="s">
        <v>512</v>
      </c>
      <c r="AP69" s="312" t="s">
        <v>512</v>
      </c>
      <c r="AQ69" s="312" t="s">
        <v>513</v>
      </c>
      <c r="AR69" s="312" t="s">
        <v>513</v>
      </c>
      <c r="AS69" s="312" t="s">
        <v>620</v>
      </c>
      <c r="AT69" s="312" t="s">
        <v>621</v>
      </c>
      <c r="AU69" s="309" t="s">
        <v>621</v>
      </c>
      <c r="AV69" s="351"/>
      <c r="AW69" s="353"/>
      <c r="AX69" s="458"/>
    </row>
    <row r="70" spans="1:50" s="39" customFormat="1" ht="293.25" customHeight="1" x14ac:dyDescent="0.25">
      <c r="A70" s="374"/>
      <c r="B70" s="354"/>
      <c r="C70" s="354"/>
      <c r="D70" s="499"/>
      <c r="E70" s="499"/>
      <c r="F70" s="354"/>
      <c r="G70" s="354"/>
      <c r="H70" s="354"/>
      <c r="I70" s="354"/>
      <c r="J70" s="354"/>
      <c r="K70" s="471"/>
      <c r="L70" s="471"/>
      <c r="M70" s="456"/>
      <c r="N70" s="354"/>
      <c r="O70" s="354"/>
      <c r="P70" s="435"/>
      <c r="Q70" s="435"/>
      <c r="R70" s="435"/>
      <c r="S70" s="456"/>
      <c r="T70" s="435"/>
      <c r="U70" s="354"/>
      <c r="V70" s="435"/>
      <c r="W70" s="435"/>
      <c r="X70" s="435"/>
      <c r="Y70" s="456"/>
      <c r="Z70" s="435"/>
      <c r="AA70" s="471"/>
      <c r="AB70" s="471"/>
      <c r="AC70" s="573"/>
      <c r="AD70" s="354"/>
      <c r="AE70" s="573"/>
      <c r="AF70" s="312" t="s">
        <v>536</v>
      </c>
      <c r="AG70" s="312" t="s">
        <v>537</v>
      </c>
      <c r="AH70" s="312" t="s">
        <v>807</v>
      </c>
      <c r="AI70" s="312" t="s">
        <v>146</v>
      </c>
      <c r="AJ70" s="312" t="s">
        <v>147</v>
      </c>
      <c r="AK70" s="312" t="s">
        <v>973</v>
      </c>
      <c r="AL70" s="123">
        <v>1</v>
      </c>
      <c r="AM70" s="180" t="s">
        <v>1007</v>
      </c>
      <c r="AN70" s="312" t="s">
        <v>512</v>
      </c>
      <c r="AO70" s="312" t="s">
        <v>512</v>
      </c>
      <c r="AP70" s="312" t="s">
        <v>512</v>
      </c>
      <c r="AQ70" s="312" t="s">
        <v>513</v>
      </c>
      <c r="AR70" s="312" t="s">
        <v>513</v>
      </c>
      <c r="AS70" s="312" t="s">
        <v>620</v>
      </c>
      <c r="AT70" s="312" t="s">
        <v>621</v>
      </c>
      <c r="AU70" s="309" t="s">
        <v>621</v>
      </c>
      <c r="AV70" s="352"/>
      <c r="AW70" s="354"/>
      <c r="AX70" s="459"/>
    </row>
    <row r="71" spans="1:50" s="39" customFormat="1" ht="129.94999999999999" customHeight="1" x14ac:dyDescent="0.25">
      <c r="A71" s="374"/>
      <c r="B71" s="348" t="s">
        <v>47</v>
      </c>
      <c r="C71" s="348" t="s">
        <v>144</v>
      </c>
      <c r="D71" s="526" t="s">
        <v>112</v>
      </c>
      <c r="E71" s="526" t="s">
        <v>203</v>
      </c>
      <c r="F71" s="348" t="s">
        <v>149</v>
      </c>
      <c r="G71" s="348" t="s">
        <v>113</v>
      </c>
      <c r="H71" s="348" t="s">
        <v>364</v>
      </c>
      <c r="I71" s="348" t="s">
        <v>205</v>
      </c>
      <c r="J71" s="547" t="s">
        <v>206</v>
      </c>
      <c r="K71" s="363" t="s">
        <v>116</v>
      </c>
      <c r="L71" s="363" t="s">
        <v>54</v>
      </c>
      <c r="M71" s="365" t="s">
        <v>55</v>
      </c>
      <c r="N71" s="348" t="s">
        <v>145</v>
      </c>
      <c r="O71" s="348" t="s">
        <v>222</v>
      </c>
      <c r="P71" s="367" t="s">
        <v>94</v>
      </c>
      <c r="Q71" s="367" t="s">
        <v>150</v>
      </c>
      <c r="R71" s="367" t="s">
        <v>94</v>
      </c>
      <c r="S71" s="365" t="s">
        <v>95</v>
      </c>
      <c r="T71" s="367" t="s">
        <v>96</v>
      </c>
      <c r="U71" s="348" t="s">
        <v>226</v>
      </c>
      <c r="V71" s="367" t="s">
        <v>132</v>
      </c>
      <c r="W71" s="367" t="s">
        <v>97</v>
      </c>
      <c r="X71" s="367" t="s">
        <v>132</v>
      </c>
      <c r="Y71" s="365" t="s">
        <v>95</v>
      </c>
      <c r="Z71" s="367" t="s">
        <v>96</v>
      </c>
      <c r="AA71" s="363" t="s">
        <v>116</v>
      </c>
      <c r="AB71" s="363" t="s">
        <v>54</v>
      </c>
      <c r="AC71" s="544" t="s">
        <v>55</v>
      </c>
      <c r="AD71" s="348" t="s">
        <v>231</v>
      </c>
      <c r="AE71" s="544" t="s">
        <v>42</v>
      </c>
      <c r="AF71" s="312" t="s">
        <v>546</v>
      </c>
      <c r="AG71" s="312" t="s">
        <v>547</v>
      </c>
      <c r="AH71" s="312" t="s">
        <v>808</v>
      </c>
      <c r="AI71" s="312" t="s">
        <v>548</v>
      </c>
      <c r="AJ71" s="312" t="s">
        <v>549</v>
      </c>
      <c r="AK71" s="321" t="s">
        <v>974</v>
      </c>
      <c r="AL71" s="123">
        <v>0.42</v>
      </c>
      <c r="AM71" s="180"/>
      <c r="AN71" s="312" t="s">
        <v>512</v>
      </c>
      <c r="AO71" s="312" t="s">
        <v>512</v>
      </c>
      <c r="AP71" s="312" t="s">
        <v>512</v>
      </c>
      <c r="AQ71" s="312" t="s">
        <v>513</v>
      </c>
      <c r="AR71" s="312" t="s">
        <v>513</v>
      </c>
      <c r="AS71" s="312" t="s">
        <v>620</v>
      </c>
      <c r="AT71" s="312" t="s">
        <v>621</v>
      </c>
      <c r="AU71" s="309" t="s">
        <v>621</v>
      </c>
      <c r="AV71" s="585" t="s">
        <v>241</v>
      </c>
      <c r="AW71" s="535" t="s">
        <v>242</v>
      </c>
      <c r="AX71" s="583" t="s">
        <v>243</v>
      </c>
    </row>
    <row r="72" spans="1:50" s="39" customFormat="1" ht="390.75" customHeight="1" x14ac:dyDescent="0.25">
      <c r="A72" s="375"/>
      <c r="B72" s="353"/>
      <c r="C72" s="353"/>
      <c r="D72" s="527"/>
      <c r="E72" s="527"/>
      <c r="F72" s="353"/>
      <c r="G72" s="353"/>
      <c r="H72" s="353"/>
      <c r="I72" s="353"/>
      <c r="J72" s="548"/>
      <c r="K72" s="461"/>
      <c r="L72" s="461"/>
      <c r="M72" s="469"/>
      <c r="N72" s="353"/>
      <c r="O72" s="353"/>
      <c r="P72" s="466"/>
      <c r="Q72" s="466"/>
      <c r="R72" s="466"/>
      <c r="S72" s="469"/>
      <c r="T72" s="466"/>
      <c r="U72" s="353"/>
      <c r="V72" s="466"/>
      <c r="W72" s="466"/>
      <c r="X72" s="466"/>
      <c r="Y72" s="469"/>
      <c r="Z72" s="466"/>
      <c r="AA72" s="461"/>
      <c r="AB72" s="461"/>
      <c r="AC72" s="572"/>
      <c r="AD72" s="353"/>
      <c r="AE72" s="572"/>
      <c r="AF72" s="312" t="s">
        <v>551</v>
      </c>
      <c r="AG72" s="312" t="s">
        <v>550</v>
      </c>
      <c r="AH72" s="312" t="s">
        <v>809</v>
      </c>
      <c r="AI72" s="312" t="s">
        <v>559</v>
      </c>
      <c r="AJ72" s="312" t="s">
        <v>552</v>
      </c>
      <c r="AK72" s="306" t="s">
        <v>975</v>
      </c>
      <c r="AL72" s="227">
        <v>1</v>
      </c>
      <c r="AM72" s="180" t="s">
        <v>1007</v>
      </c>
      <c r="AN72" s="312" t="s">
        <v>512</v>
      </c>
      <c r="AO72" s="312" t="s">
        <v>512</v>
      </c>
      <c r="AP72" s="312" t="s">
        <v>512</v>
      </c>
      <c r="AQ72" s="312" t="s">
        <v>513</v>
      </c>
      <c r="AR72" s="312" t="s">
        <v>513</v>
      </c>
      <c r="AS72" s="312" t="s">
        <v>620</v>
      </c>
      <c r="AT72" s="312" t="s">
        <v>621</v>
      </c>
      <c r="AU72" s="309" t="s">
        <v>621</v>
      </c>
      <c r="AV72" s="585"/>
      <c r="AW72" s="535"/>
      <c r="AX72" s="583"/>
    </row>
    <row r="73" spans="1:50" s="39" customFormat="1" ht="144.75" customHeight="1" x14ac:dyDescent="0.25">
      <c r="A73" s="375"/>
      <c r="B73" s="353"/>
      <c r="C73" s="353"/>
      <c r="D73" s="527"/>
      <c r="E73" s="527"/>
      <c r="F73" s="353"/>
      <c r="G73" s="353"/>
      <c r="H73" s="353"/>
      <c r="I73" s="353"/>
      <c r="J73" s="548"/>
      <c r="K73" s="461"/>
      <c r="L73" s="461"/>
      <c r="M73" s="469"/>
      <c r="N73" s="353"/>
      <c r="O73" s="353"/>
      <c r="P73" s="466"/>
      <c r="Q73" s="466"/>
      <c r="R73" s="466"/>
      <c r="S73" s="469"/>
      <c r="T73" s="466"/>
      <c r="U73" s="353"/>
      <c r="V73" s="466"/>
      <c r="W73" s="466"/>
      <c r="X73" s="466"/>
      <c r="Y73" s="469"/>
      <c r="Z73" s="466"/>
      <c r="AA73" s="461"/>
      <c r="AB73" s="461"/>
      <c r="AC73" s="572"/>
      <c r="AD73" s="353"/>
      <c r="AE73" s="572"/>
      <c r="AF73" s="312" t="s">
        <v>553</v>
      </c>
      <c r="AG73" s="312" t="s">
        <v>554</v>
      </c>
      <c r="AH73" s="312" t="s">
        <v>810</v>
      </c>
      <c r="AI73" s="312" t="s">
        <v>146</v>
      </c>
      <c r="AJ73" s="312" t="s">
        <v>543</v>
      </c>
      <c r="AK73" s="322" t="s">
        <v>976</v>
      </c>
      <c r="AL73" s="227">
        <v>1</v>
      </c>
      <c r="AM73" s="180" t="s">
        <v>1007</v>
      </c>
      <c r="AN73" s="312" t="s">
        <v>512</v>
      </c>
      <c r="AO73" s="312" t="s">
        <v>512</v>
      </c>
      <c r="AP73" s="312" t="s">
        <v>512</v>
      </c>
      <c r="AQ73" s="312" t="s">
        <v>513</v>
      </c>
      <c r="AR73" s="312" t="s">
        <v>513</v>
      </c>
      <c r="AS73" s="312" t="s">
        <v>620</v>
      </c>
      <c r="AT73" s="312" t="s">
        <v>621</v>
      </c>
      <c r="AU73" s="309" t="s">
        <v>621</v>
      </c>
      <c r="AV73" s="585"/>
      <c r="AW73" s="535"/>
      <c r="AX73" s="583"/>
    </row>
    <row r="74" spans="1:50" s="39" customFormat="1" ht="129.94999999999999" customHeight="1" x14ac:dyDescent="0.25">
      <c r="A74" s="375"/>
      <c r="B74" s="354"/>
      <c r="C74" s="354"/>
      <c r="D74" s="499"/>
      <c r="E74" s="499"/>
      <c r="F74" s="354"/>
      <c r="G74" s="354"/>
      <c r="H74" s="354"/>
      <c r="I74" s="354"/>
      <c r="J74" s="549"/>
      <c r="K74" s="471"/>
      <c r="L74" s="471"/>
      <c r="M74" s="456"/>
      <c r="N74" s="354"/>
      <c r="O74" s="354"/>
      <c r="P74" s="435"/>
      <c r="Q74" s="435"/>
      <c r="R74" s="435"/>
      <c r="S74" s="456"/>
      <c r="T74" s="435"/>
      <c r="U74" s="354"/>
      <c r="V74" s="435"/>
      <c r="W74" s="435"/>
      <c r="X74" s="435"/>
      <c r="Y74" s="456"/>
      <c r="Z74" s="435"/>
      <c r="AA74" s="471"/>
      <c r="AB74" s="471"/>
      <c r="AC74" s="573"/>
      <c r="AD74" s="354"/>
      <c r="AE74" s="573"/>
      <c r="AF74" s="312" t="s">
        <v>555</v>
      </c>
      <c r="AG74" s="312" t="s">
        <v>556</v>
      </c>
      <c r="AH74" s="312" t="s">
        <v>811</v>
      </c>
      <c r="AI74" s="312" t="s">
        <v>557</v>
      </c>
      <c r="AJ74" s="312" t="s">
        <v>558</v>
      </c>
      <c r="AK74" s="322" t="s">
        <v>977</v>
      </c>
      <c r="AL74" s="323">
        <v>0.41</v>
      </c>
      <c r="AM74" s="180" t="s">
        <v>1011</v>
      </c>
      <c r="AN74" s="312" t="s">
        <v>512</v>
      </c>
      <c r="AO74" s="312" t="s">
        <v>512</v>
      </c>
      <c r="AP74" s="312" t="s">
        <v>512</v>
      </c>
      <c r="AQ74" s="312" t="s">
        <v>513</v>
      </c>
      <c r="AR74" s="312" t="s">
        <v>513</v>
      </c>
      <c r="AS74" s="312" t="s">
        <v>620</v>
      </c>
      <c r="AT74" s="312" t="s">
        <v>621</v>
      </c>
      <c r="AU74" s="309" t="s">
        <v>621</v>
      </c>
      <c r="AV74" s="585"/>
      <c r="AW74" s="535"/>
      <c r="AX74" s="583"/>
    </row>
    <row r="75" spans="1:50" s="39" customFormat="1" ht="315" customHeight="1" thickBot="1" x14ac:dyDescent="0.3">
      <c r="A75" s="375"/>
      <c r="B75" s="348" t="s">
        <v>47</v>
      </c>
      <c r="C75" s="348" t="s">
        <v>151</v>
      </c>
      <c r="D75" s="526" t="s">
        <v>80</v>
      </c>
      <c r="E75" s="526" t="s">
        <v>204</v>
      </c>
      <c r="F75" s="348" t="s">
        <v>107</v>
      </c>
      <c r="G75" s="348" t="s">
        <v>113</v>
      </c>
      <c r="H75" s="348" t="s">
        <v>211</v>
      </c>
      <c r="I75" s="348" t="s">
        <v>212</v>
      </c>
      <c r="J75" s="348" t="s">
        <v>213</v>
      </c>
      <c r="K75" s="363" t="s">
        <v>116</v>
      </c>
      <c r="L75" s="363" t="s">
        <v>54</v>
      </c>
      <c r="M75" s="365" t="s">
        <v>55</v>
      </c>
      <c r="N75" s="348" t="s">
        <v>145</v>
      </c>
      <c r="O75" s="348" t="s">
        <v>223</v>
      </c>
      <c r="P75" s="367" t="s">
        <v>132</v>
      </c>
      <c r="Q75" s="367" t="s">
        <v>104</v>
      </c>
      <c r="R75" s="367" t="s">
        <v>132</v>
      </c>
      <c r="S75" s="365" t="s">
        <v>95</v>
      </c>
      <c r="T75" s="367" t="s">
        <v>96</v>
      </c>
      <c r="U75" s="348" t="s">
        <v>227</v>
      </c>
      <c r="V75" s="367" t="s">
        <v>132</v>
      </c>
      <c r="W75" s="367" t="s">
        <v>104</v>
      </c>
      <c r="X75" s="367" t="s">
        <v>132</v>
      </c>
      <c r="Y75" s="365" t="s">
        <v>95</v>
      </c>
      <c r="Z75" s="367" t="s">
        <v>96</v>
      </c>
      <c r="AA75" s="363" t="s">
        <v>116</v>
      </c>
      <c r="AB75" s="363" t="s">
        <v>54</v>
      </c>
      <c r="AC75" s="544" t="s">
        <v>55</v>
      </c>
      <c r="AD75" s="348" t="s">
        <v>232</v>
      </c>
      <c r="AE75" s="544" t="s">
        <v>42</v>
      </c>
      <c r="AF75" s="312" t="s">
        <v>538</v>
      </c>
      <c r="AG75" s="312" t="s">
        <v>539</v>
      </c>
      <c r="AH75" s="312" t="s">
        <v>812</v>
      </c>
      <c r="AI75" s="312" t="s">
        <v>531</v>
      </c>
      <c r="AJ75" s="312" t="s">
        <v>540</v>
      </c>
      <c r="AK75" s="8" t="s">
        <v>978</v>
      </c>
      <c r="AL75" s="165">
        <v>0.7</v>
      </c>
      <c r="AM75" s="180" t="s">
        <v>1007</v>
      </c>
      <c r="AN75" s="312" t="s">
        <v>512</v>
      </c>
      <c r="AO75" s="312" t="s">
        <v>512</v>
      </c>
      <c r="AP75" s="312" t="s">
        <v>512</v>
      </c>
      <c r="AQ75" s="312" t="s">
        <v>513</v>
      </c>
      <c r="AR75" s="312" t="s">
        <v>513</v>
      </c>
      <c r="AS75" s="312" t="s">
        <v>620</v>
      </c>
      <c r="AT75" s="312" t="s">
        <v>621</v>
      </c>
      <c r="AU75" s="309" t="s">
        <v>621</v>
      </c>
      <c r="AV75" s="350" t="s">
        <v>244</v>
      </c>
      <c r="AW75" s="348" t="s">
        <v>245</v>
      </c>
      <c r="AX75" s="355" t="s">
        <v>246</v>
      </c>
    </row>
    <row r="76" spans="1:50" s="39" customFormat="1" ht="162.75" customHeight="1" thickBot="1" x14ac:dyDescent="0.3">
      <c r="A76" s="376"/>
      <c r="B76" s="349"/>
      <c r="C76" s="349"/>
      <c r="D76" s="546"/>
      <c r="E76" s="546"/>
      <c r="F76" s="349"/>
      <c r="G76" s="349"/>
      <c r="H76" s="349"/>
      <c r="I76" s="349"/>
      <c r="J76" s="349"/>
      <c r="K76" s="364"/>
      <c r="L76" s="364"/>
      <c r="M76" s="366"/>
      <c r="N76" s="349"/>
      <c r="O76" s="349"/>
      <c r="P76" s="368"/>
      <c r="Q76" s="368"/>
      <c r="R76" s="368"/>
      <c r="S76" s="366"/>
      <c r="T76" s="368"/>
      <c r="U76" s="349"/>
      <c r="V76" s="368"/>
      <c r="W76" s="368"/>
      <c r="X76" s="368"/>
      <c r="Y76" s="366"/>
      <c r="Z76" s="368"/>
      <c r="AA76" s="364"/>
      <c r="AB76" s="364"/>
      <c r="AC76" s="545"/>
      <c r="AD76" s="349"/>
      <c r="AE76" s="545"/>
      <c r="AF76" s="308" t="s">
        <v>541</v>
      </c>
      <c r="AG76" s="308" t="s">
        <v>542</v>
      </c>
      <c r="AH76" s="308" t="s">
        <v>813</v>
      </c>
      <c r="AI76" s="308" t="s">
        <v>146</v>
      </c>
      <c r="AJ76" s="308" t="s">
        <v>543</v>
      </c>
      <c r="AK76" s="39" t="s">
        <v>979</v>
      </c>
      <c r="AL76" s="125">
        <v>0.5</v>
      </c>
      <c r="AM76" s="181" t="s">
        <v>1007</v>
      </c>
      <c r="AN76" s="8" t="s">
        <v>544</v>
      </c>
      <c r="AO76" s="8" t="s">
        <v>544</v>
      </c>
      <c r="AP76" s="8" t="s">
        <v>544</v>
      </c>
      <c r="AQ76" s="8" t="s">
        <v>544</v>
      </c>
      <c r="AR76" s="8" t="s">
        <v>544</v>
      </c>
      <c r="AS76" s="8" t="s">
        <v>544</v>
      </c>
      <c r="AT76" s="8" t="s">
        <v>544</v>
      </c>
      <c r="AU76" s="310" t="s">
        <v>544</v>
      </c>
      <c r="AV76" s="371"/>
      <c r="AW76" s="349"/>
      <c r="AX76" s="356"/>
    </row>
    <row r="77" spans="1:50" s="79" customFormat="1" ht="12.95" customHeight="1" thickBot="1" x14ac:dyDescent="0.3">
      <c r="AK77" s="151"/>
      <c r="AL77" s="122"/>
      <c r="AM77" s="177"/>
      <c r="AS77" s="151"/>
      <c r="AT77" s="122"/>
      <c r="AU77" s="177"/>
      <c r="AV77" s="114"/>
      <c r="AX77" s="115"/>
    </row>
    <row r="78" spans="1:50" s="39" customFormat="1" ht="18" customHeight="1" x14ac:dyDescent="0.25">
      <c r="A78" s="372" t="s">
        <v>76</v>
      </c>
      <c r="B78" s="539" t="str">
        <f>IF([6]Ficha1!$V$13="","",[6]Ficha1!$V$13)</f>
        <v xml:space="preserve">Riesgo de Gestión </v>
      </c>
      <c r="C78" s="539" t="str">
        <f>IF([6]Ficha1!$AY$24="","",[6]Ficha1!$AY$24)</f>
        <v>Cumplimiento</v>
      </c>
      <c r="D78" s="537" t="s">
        <v>89</v>
      </c>
      <c r="E78" s="537" t="s">
        <v>254</v>
      </c>
      <c r="F78" s="536" t="str">
        <f>CONCATENATE(IF([6]Ficha1!$D$29="","",[6]Ficha1!$D$29),"
",IF([6]Ficha1!$D$30="","",[6]Ficha1!$D$30),"
",IF([6]Ficha1!$D$31="","",[6]Ficha1!$D$31),"
",IF([6]Ficha1!$D$32="","",[6]Ficha1!$D$32),"
",IF([6]Ficha1!$D$33="","",[6]Ficha1!$D$33),"
",IF([6]Ficha1!$D$34="","",[6]Ficha1!$D$34))</f>
        <v>--- Todos los Trámites y Procedimientos Administrativos
0
0
0
0
0</v>
      </c>
      <c r="G78" s="536" t="str">
        <f>IF([6]Ficha1!$AD$29="","",[6]Ficha1!$AD$29)</f>
        <v>Procesos misionales y de apoyo del Sistema Integrado de Gestión</v>
      </c>
      <c r="H78" s="536" t="s">
        <v>214</v>
      </c>
      <c r="I78" s="536" t="s">
        <v>215</v>
      </c>
      <c r="J78" s="536" t="s">
        <v>216</v>
      </c>
      <c r="K78" s="541" t="str">
        <f>IF([6]Ficha1!$J$72="","",[6]Ficha1!$J$72)</f>
        <v>Posible (3)</v>
      </c>
      <c r="L78" s="541" t="str">
        <f>IF([6]Ficha1!$J$79="","",[6]Ficha1!$J$79)</f>
        <v>Moderado (3)</v>
      </c>
      <c r="M78" s="489" t="str">
        <f>IF([6]Ficha1!$AP$68="","",[6]Ficha1!$AP$68)</f>
        <v>Alta</v>
      </c>
      <c r="N78" s="536" t="s">
        <v>256</v>
      </c>
      <c r="O78" s="536" t="s">
        <v>257</v>
      </c>
      <c r="P78" s="543" t="str">
        <f>CONCATENATE(IF([6]Ficha1!$AL$87="","",[6]Ficha1!$AL$87),"
",IF([6]Ficha1!$AL$88="","",[6]Ficha1!$AL$88),"
",IF([6]Ficha1!$AL$89="","",[6]Ficha1!$AL$89),"
",IF([6]Ficha1!$AL$90="","",[6]Ficha1!$AL$90),"
",IF([6]Ficha1!$AL$91="","",[6]Ficha1!$AL$91),"
",IF([6]Ficha1!$AL$92="","",[6]Ficha1!$AL$92),"
",IF([6]Ficha1!$AL$93="","",[6]Ficha1!$AL$93),"
",IF([6]Ficha1!$AL$94="","",[6]Ficha1!$AL$94),"
",IF([6]Ficha1!$AL$95="","",[6]Ficha1!$AL$95),"
",IF([6]Ficha1!$AL$96="","",[6]Ficha1!$AL$96))</f>
        <v xml:space="preserve">Fuerte
Débil
</v>
      </c>
      <c r="Q78" s="543" t="str">
        <f>CONCATENATE(IF([6]Ficha1!$AR$87="","",[6]Ficha1!$AR$87),"
",IF([6]Ficha1!$AR$88="","",[6]Ficha1!$AR$88),"
",IF([6]Ficha1!$AR$89="","",[6]Ficha1!$AR$89),"
",IF([6]Ficha1!$AR$90="","",[6]Ficha1!$AR$90),"
",IF([6]Ficha1!$AR$91="","",[6]Ficha1!$AR$91),"
",IF([6]Ficha1!$AR$92="","",[6]Ficha1!$AR$92),"
",IF([6]Ficha1!$AR$93="","",[6]Ficha1!$AR$93),"
",IF([6]Ficha1!$AR$94="","",[6]Ficha1!$AR$94),"
",IF([6]Ficha1!$AR$95="","",[6]Ficha1!$AR$95),"
",IF([6]Ficha1!$AR$96="","",[6]Ficha1!$AR$96))</f>
        <v xml:space="preserve">Fuerte
Fuerte
</v>
      </c>
      <c r="R78" s="543" t="str">
        <f>CONCATENATE(IF([6]Ficha1!$AT$87="","",[6]Ficha1!$AT$87),"
",IF([6]Ficha1!$AT$88="","",[6]Ficha1!$AT$88),"
",IF([6]Ficha1!$AT$89="","",[6]Ficha1!$AT$89),"
",IF([6]Ficha1!$AT$90="","",[6]Ficha1!$AT$90),"
",IF([6]Ficha1!$AT$91="","",[6]Ficha1!$AT$91),"
",IF([6]Ficha1!$AT$92="","",[6]Ficha1!$AT$92),"
",IF([6]Ficha1!$AT$93="","",[6]Ficha1!$AT$93),"
",IF([6]Ficha1!$AT$94="","",[6]Ficha1!$AT$94),"
",IF([6]Ficha1!$AT$95="","",[6]Ficha1!$AT$95),"
",IF([6]Ficha1!$AT$96="","",[6]Ficha1!$AT$96))</f>
        <v xml:space="preserve">Fuerte
Débil
</v>
      </c>
      <c r="S78" s="489" t="str">
        <f>IF([6]Ficha1!$AW$87="","",[6]Ficha1!$AW$87)</f>
        <v>Moderado</v>
      </c>
      <c r="T78" s="543" t="str">
        <f>IF([6]Ficha1!$AZ$87="","",[6]Ficha1!$AZ$87)</f>
        <v>No disminuye</v>
      </c>
      <c r="U78" s="536" t="s">
        <v>259</v>
      </c>
      <c r="V78" s="543" t="str">
        <f>CONCATENATE(IF([6]Ficha1!$AL$102="","",[6]Ficha1!$AL$102),"
",IF([6]Ficha1!$AL$103="","",[6]Ficha1!$AL$103),"
",IF([6]Ficha1!$AL$104="","",[6]Ficha1!$AL$104),"
",IF([6]Ficha1!$AL$105="","",[6]Ficha1!$AL$105),"
",IF([6]Ficha1!$AL$106="","",[6]Ficha1!$AL$106),"
",IF([6]Ficha1!$AL$107="","",[6]Ficha1!$AL$107),"
",IF([6]Ficha1!$AL$108="","",[6]Ficha1!$AL$108),"
",IF([6]Ficha1!$AL$109="","",[6]Ficha1!$AL$109),"
",IF([6]Ficha1!$AL$110="","",[6]Ficha1!$AL$110),"
",IF([6]Ficha1!$AL$111="","",[6]Ficha1!$AL$111))</f>
        <v xml:space="preserve">Fuerte
Débil
Fuerte
</v>
      </c>
      <c r="W78" s="543" t="str">
        <f>CONCATENATE(IF([6]Ficha1!$AR$102="","",[6]Ficha1!$AR$102),"
",IF([6]Ficha1!$AR$103="","",[6]Ficha1!$AR$103),"
",IF([6]Ficha1!$AR$104="","",[6]Ficha1!$AR$104),"
",IF([6]Ficha1!$AR$105="","",[6]Ficha1!$AR$105),"
",IF([6]Ficha1!$AR$106="","",[6]Ficha1!$AR$106),"
",IF([6]Ficha1!$AR$107="","",[6]Ficha1!$AR$107),"
",IF([6]Ficha1!$AR$108="","",[6]Ficha1!$AR$108),"
",IF([6]Ficha1!$AR$109="","",[6]Ficha1!$AR$109),"
",IF([6]Ficha1!$AR$110="","",[6]Ficha1!$AR$110),"
",IF([6]Ficha1!$AR$111="","",[6]Ficha1!$AR$111))</f>
        <v xml:space="preserve">Fuerte
Fuerte
Fuerte
</v>
      </c>
      <c r="X78" s="543" t="str">
        <f>CONCATENATE(IF([6]Ficha1!$AT$102="","",[6]Ficha1!$AT$102),"
",IF([6]Ficha1!$AT$103="","",[6]Ficha1!$AT$103),"
",IF([6]Ficha1!$AT$104="","",[6]Ficha1!$AT$104),"
",IF([6]Ficha1!$AT$105="","",[6]Ficha1!$AT$105),"
",IF([6]Ficha1!$AT$106="","",[6]Ficha1!$AT$106),"
",IF([6]Ficha1!$AT$107="","",[6]Ficha1!$AT$107),"
",IF([6]Ficha1!$AT$108="","",[6]Ficha1!$AT$108),"
",IF([6]Ficha1!$AT$109="","",[6]Ficha1!$AT$109),"
",IF([6]Ficha1!$AT$110="","",[6]Ficha1!$AT$110),"
",IF([6]Ficha1!$AT$111="","",[6]Ficha1!$AT$111))</f>
        <v xml:space="preserve">Fuerte
Débil
Fuerte
</v>
      </c>
      <c r="Y78" s="489" t="str">
        <f>IF([6]Ficha1!$AW$102="","",[6]Ficha1!$AW$102)</f>
        <v>Moderado</v>
      </c>
      <c r="Z78" s="543" t="str">
        <f>IF([6]Ficha1!$AZ$102="","",[6]Ficha1!$AZ$102)</f>
        <v>Indirectamente</v>
      </c>
      <c r="AA78" s="541" t="str">
        <f>IF([6]Ficha1!$J$127="","",[6]Ficha1!$J$127)</f>
        <v>Posible (3)</v>
      </c>
      <c r="AB78" s="541" t="str">
        <f>IF([6]Ficha1!$J$134="","",[6]Ficha1!$J$134)</f>
        <v>Moderado (3)</v>
      </c>
      <c r="AC78" s="462" t="str">
        <f>IF([6]Ficha1!$AP$126="","",[6]Ficha1!$AP$126)</f>
        <v>Alta</v>
      </c>
      <c r="AD78" s="536" t="s">
        <v>261</v>
      </c>
      <c r="AE78" s="462" t="s">
        <v>42</v>
      </c>
      <c r="AF78" s="251" t="s">
        <v>504</v>
      </c>
      <c r="AG78" s="251" t="s">
        <v>505</v>
      </c>
      <c r="AH78" s="251" t="s">
        <v>814</v>
      </c>
      <c r="AI78" s="28" t="s">
        <v>506</v>
      </c>
      <c r="AJ78" s="28" t="s">
        <v>507</v>
      </c>
      <c r="AK78" s="28" t="s">
        <v>888</v>
      </c>
      <c r="AL78" s="124">
        <v>1</v>
      </c>
      <c r="AM78" s="178"/>
      <c r="AN78" s="251" t="s">
        <v>512</v>
      </c>
      <c r="AO78" s="251" t="s">
        <v>512</v>
      </c>
      <c r="AP78" s="251" t="s">
        <v>512</v>
      </c>
      <c r="AQ78" s="251" t="s">
        <v>513</v>
      </c>
      <c r="AR78" s="251" t="s">
        <v>513</v>
      </c>
      <c r="AS78" s="253" t="s">
        <v>620</v>
      </c>
      <c r="AT78" s="253" t="s">
        <v>621</v>
      </c>
      <c r="AU78" s="252" t="s">
        <v>621</v>
      </c>
      <c r="AV78" s="584" t="s">
        <v>264</v>
      </c>
      <c r="AW78" s="536" t="s">
        <v>265</v>
      </c>
      <c r="AX78" s="582" t="s">
        <v>266</v>
      </c>
    </row>
    <row r="79" spans="1:50" s="39" customFormat="1" ht="180" customHeight="1" x14ac:dyDescent="0.25">
      <c r="A79" s="374"/>
      <c r="B79" s="540"/>
      <c r="C79" s="540"/>
      <c r="D79" s="538"/>
      <c r="E79" s="538"/>
      <c r="F79" s="535"/>
      <c r="G79" s="535"/>
      <c r="H79" s="535"/>
      <c r="I79" s="535"/>
      <c r="J79" s="535"/>
      <c r="K79" s="542"/>
      <c r="L79" s="542"/>
      <c r="M79" s="490"/>
      <c r="N79" s="535"/>
      <c r="O79" s="535"/>
      <c r="P79" s="534"/>
      <c r="Q79" s="534"/>
      <c r="R79" s="534"/>
      <c r="S79" s="490"/>
      <c r="T79" s="534"/>
      <c r="U79" s="535"/>
      <c r="V79" s="534"/>
      <c r="W79" s="534"/>
      <c r="X79" s="534"/>
      <c r="Y79" s="490"/>
      <c r="Z79" s="534"/>
      <c r="AA79" s="542"/>
      <c r="AB79" s="542"/>
      <c r="AC79" s="463"/>
      <c r="AD79" s="535"/>
      <c r="AE79" s="463"/>
      <c r="AF79" s="250" t="s">
        <v>508</v>
      </c>
      <c r="AG79" s="250" t="s">
        <v>509</v>
      </c>
      <c r="AH79" s="250" t="s">
        <v>815</v>
      </c>
      <c r="AI79" s="41" t="s">
        <v>510</v>
      </c>
      <c r="AJ79" s="41" t="s">
        <v>511</v>
      </c>
      <c r="AK79" s="41" t="s">
        <v>889</v>
      </c>
      <c r="AL79" s="123">
        <v>0.4</v>
      </c>
      <c r="AM79" s="180" t="s">
        <v>1007</v>
      </c>
      <c r="AN79" s="250" t="s">
        <v>512</v>
      </c>
      <c r="AO79" s="250" t="s">
        <v>512</v>
      </c>
      <c r="AP79" s="250" t="s">
        <v>512</v>
      </c>
      <c r="AQ79" s="250" t="s">
        <v>513</v>
      </c>
      <c r="AR79" s="250" t="s">
        <v>513</v>
      </c>
      <c r="AS79" s="250" t="s">
        <v>620</v>
      </c>
      <c r="AT79" s="250" t="s">
        <v>621</v>
      </c>
      <c r="AU79" s="237" t="s">
        <v>621</v>
      </c>
      <c r="AV79" s="585"/>
      <c r="AW79" s="535"/>
      <c r="AX79" s="583"/>
    </row>
    <row r="80" spans="1:50" s="39" customFormat="1" ht="180" customHeight="1" x14ac:dyDescent="0.25">
      <c r="A80" s="374"/>
      <c r="B80" s="540" t="str">
        <f>IF([6]Ficha2!$V$13="","",[6]Ficha2!$V$13)</f>
        <v xml:space="preserve">Riesgo de Gestión </v>
      </c>
      <c r="C80" s="540" t="str">
        <f>IF([6]Ficha2!$AY$24="","",[6]Ficha2!$AY$24)</f>
        <v>Tecnología</v>
      </c>
      <c r="D80" s="538" t="s">
        <v>49</v>
      </c>
      <c r="E80" s="538" t="s">
        <v>255</v>
      </c>
      <c r="F80" s="535" t="str">
        <f>CONCATENATE(IF([6]Ficha2!$D$29="","",[6]Ficha2!$D$29),"
",IF([6]Ficha2!$D$30="","",[6]Ficha2!$D$30),"
",IF([6]Ficha2!$D$31="","",[6]Ficha2!$D$31),"
",IF([6]Ficha2!$D$32="","",[6]Ficha2!$D$32),"
",IF([6]Ficha2!$D$33="","",[6]Ficha2!$D$33),"
",IF([6]Ficha2!$D$34="","",[6]Ficha2!$D$34))</f>
        <v>--- Todos los Trámites y Procedimientos Administrativos
0
0
0
0
0</v>
      </c>
      <c r="G80" s="535" t="str">
        <f>IF([6]Ficha2!$AD$29="","",[6]Ficha2!$AD$29)</f>
        <v>Procesos misionales y de apoyo del Sistema Integrado de Gestión</v>
      </c>
      <c r="H80" s="535" t="s">
        <v>217</v>
      </c>
      <c r="I80" s="535" t="s">
        <v>218</v>
      </c>
      <c r="J80" s="535" t="s">
        <v>219</v>
      </c>
      <c r="K80" s="542" t="str">
        <f>IF([6]Ficha2!$J$72="","",[6]Ficha2!$J$72)</f>
        <v>Posible (3)</v>
      </c>
      <c r="L80" s="542" t="str">
        <f>IF([6]Ficha2!$J$79="","",[6]Ficha2!$J$79)</f>
        <v>Moderado (3)</v>
      </c>
      <c r="M80" s="490" t="str">
        <f>IF([6]Ficha2!$AP$68="","",[6]Ficha2!$AP$68)</f>
        <v>Alta</v>
      </c>
      <c r="N80" s="578" t="str">
        <f>IF([6]Ficha2!$AP$72="","",[6]Ficha2!$AP$72)</f>
        <v>- Interrupción de las operaciones de la Entidad por un (1) día  y/o
- Reclamaciones o quejas de los usuarios que podrían implicar una denuncia ante los entes reguladores o una demanda de largo alcance para la entidad  y/o
- Inoportunidad en la información ocasionando retrasos en la atención a los usuarios  y/o
- Reproceso de actividades y aumento de carga operativa  y/o
- Imagen institucional afectada en el orden nacional o regional por retrasos en la prestación del servicio a los usuarios o ciudadanos  y/o
- Investigaciones penales, fiscales o disciplinarias.</v>
      </c>
      <c r="O80" s="535" t="s">
        <v>258</v>
      </c>
      <c r="P80" s="534" t="str">
        <f>CONCATENATE(IF([6]Ficha2!$AL$87="","",[6]Ficha2!$AL$87),"
",IF([6]Ficha2!$AL$88="","",[6]Ficha2!$AL$88),"
",IF([6]Ficha2!$AL$89="","",[6]Ficha2!$AL$89),"
",IF([6]Ficha2!$AL$90="","",[6]Ficha2!$AL$90),"
",IF([6]Ficha2!$AL$91="","",[6]Ficha2!$AL$91),"
",IF([6]Ficha2!$AL$92="","",[6]Ficha2!$AL$92),"
",IF([6]Ficha2!$AL$93="","",[6]Ficha2!$AL$93),"
",IF([6]Ficha2!$AL$94="","",[6]Ficha2!$AL$94),"
",IF([6]Ficha2!$AL$95="","",[6]Ficha2!$AL$95),"
",IF([6]Ficha2!$AL$96="","",[6]Ficha2!$AL$96))</f>
        <v xml:space="preserve">Débil
Fuerte
</v>
      </c>
      <c r="Q80" s="534" t="str">
        <f>CONCATENATE(IF([6]Ficha2!$AR$87="","",[6]Ficha2!$AR$87),"
",IF([6]Ficha2!$AR$88="","",[6]Ficha2!$AR$88),"
",IF([6]Ficha2!$AR$89="","",[6]Ficha2!$AR$89),"
",IF([6]Ficha2!$AR$90="","",[6]Ficha2!$AR$90),"
",IF([6]Ficha2!$AR$91="","",[6]Ficha2!$AR$91),"
",IF([6]Ficha2!$AR$92="","",[6]Ficha2!$AR$92),"
",IF([6]Ficha2!$AR$93="","",[6]Ficha2!$AR$93),"
",IF([6]Ficha2!$AR$94="","",[6]Ficha2!$AR$94),"
",IF([6]Ficha2!$AR$95="","",[6]Ficha2!$AR$95),"
",IF([6]Ficha2!$AR$96="","",[6]Ficha2!$AR$96))</f>
        <v xml:space="preserve">Fuerte
Fuerte
</v>
      </c>
      <c r="R80" s="534" t="str">
        <f>CONCATENATE(IF([6]Ficha2!$AT$87="","",[6]Ficha2!$AT$87),"
",IF([6]Ficha2!$AT$88="","",[6]Ficha2!$AT$88),"
",IF([6]Ficha2!$AT$89="","",[6]Ficha2!$AT$89),"
",IF([6]Ficha2!$AT$90="","",[6]Ficha2!$AT$90),"
",IF([6]Ficha2!$AT$91="","",[6]Ficha2!$AT$91),"
",IF([6]Ficha2!$AT$92="","",[6]Ficha2!$AT$92),"
",IF([6]Ficha2!$AT$93="","",[6]Ficha2!$AT$93),"
",IF([6]Ficha2!$AT$94="","",[6]Ficha2!$AT$94),"
",IF([6]Ficha2!$AT$95="","",[6]Ficha2!$AT$95),"
",IF([6]Ficha2!$AT$96="","",[6]Ficha2!$AT$96))</f>
        <v xml:space="preserve">Débil
Fuerte
</v>
      </c>
      <c r="S80" s="490" t="str">
        <f>IF([6]Ficha2!$AW$87="","",[6]Ficha2!$AW$87)</f>
        <v>Moderado</v>
      </c>
      <c r="T80" s="534" t="str">
        <f>IF([6]Ficha2!$AZ$87="","",[6]Ficha2!$AZ$87)</f>
        <v>No disminuye</v>
      </c>
      <c r="U80" s="535" t="s">
        <v>260</v>
      </c>
      <c r="V80" s="534" t="str">
        <f>CONCATENATE(IF([6]Ficha2!$AL$102="","",[6]Ficha2!$AL$102),"
",IF([6]Ficha2!$AL$103="","",[6]Ficha2!$AL$103),"
",IF([6]Ficha2!$AL$104="","",[6]Ficha2!$AL$104),"
",IF([6]Ficha2!$AL$105="","",[6]Ficha2!$AL$105),"
",IF([6]Ficha2!$AL$106="","",[6]Ficha2!$AL$106),"
",IF([6]Ficha2!$AL$107="","",[6]Ficha2!$AL$107),"
",IF([6]Ficha2!$AL$108="","",[6]Ficha2!$AL$108),"
",IF([6]Ficha2!$AL$109="","",[6]Ficha2!$AL$109),"
",IF([6]Ficha2!$AL$110="","",[6]Ficha2!$AL$110),"
",IF([6]Ficha2!$AL$111="","",[6]Ficha2!$AL$111))</f>
        <v xml:space="preserve">Débil
</v>
      </c>
      <c r="W80" s="534" t="str">
        <f>CONCATENATE(IF([6]Ficha2!$AR$102="","",[6]Ficha2!$AR$102),"
",IF([6]Ficha2!$AR$103="","",[6]Ficha2!$AR$103),"
",IF([6]Ficha2!$AR$104="","",[6]Ficha2!$AR$104),"
",IF([6]Ficha2!$AR$105="","",[6]Ficha2!$AR$105),"
",IF([6]Ficha2!$AR$106="","",[6]Ficha2!$AR$106),"
",IF([6]Ficha2!$AR$107="","",[6]Ficha2!$AR$107),"
",IF([6]Ficha2!$AR$108="","",[6]Ficha2!$AR$108),"
",IF([6]Ficha2!$AR$109="","",[6]Ficha2!$AR$109),"
",IF([6]Ficha2!$AR$110="","",[6]Ficha2!$AR$110),"
",IF([6]Ficha2!$AR$111="","",[6]Ficha2!$AR$111))</f>
        <v xml:space="preserve">Fuerte
</v>
      </c>
      <c r="X80" s="534" t="str">
        <f>CONCATENATE(IF([6]Ficha2!$AT$102="","",[6]Ficha2!$AT$102),"
",IF([6]Ficha2!$AT$103="","",[6]Ficha2!$AT$103),"
",IF([6]Ficha2!$AT$104="","",[6]Ficha2!$AT$104),"
",IF([6]Ficha2!$AT$105="","",[6]Ficha2!$AT$105),"
",IF([6]Ficha2!$AT$106="","",[6]Ficha2!$AT$106),"
",IF([6]Ficha2!$AT$107="","",[6]Ficha2!$AT$107),"
",IF([6]Ficha2!$AT$108="","",[6]Ficha2!$AT$108),"
",IF([6]Ficha2!$AT$109="","",[6]Ficha2!$AT$109),"
",IF([6]Ficha2!$AT$110="","",[6]Ficha2!$AT$110),"
",IF([6]Ficha2!$AT$111="","",[6]Ficha2!$AT$111))</f>
        <v xml:space="preserve">Débil
</v>
      </c>
      <c r="Y80" s="490" t="str">
        <f>IF([6]Ficha2!$AW$102="","",[6]Ficha2!$AW$102)</f>
        <v>Débil</v>
      </c>
      <c r="Z80" s="534" t="str">
        <f>IF([6]Ficha2!$AZ$102="","",[6]Ficha2!$AZ$102)</f>
        <v>No disminuye</v>
      </c>
      <c r="AA80" s="542" t="str">
        <f>IF([6]Ficha2!$J$127="","",[6]Ficha2!$J$127)</f>
        <v>Posible (3)</v>
      </c>
      <c r="AB80" s="542" t="str">
        <f>IF([6]Ficha2!$J$134="","",[6]Ficha2!$J$134)</f>
        <v>Moderado (3)</v>
      </c>
      <c r="AC80" s="463" t="str">
        <f>IF([6]Ficha2!$AP$126="","",[6]Ficha2!$AP$126)</f>
        <v>Alta</v>
      </c>
      <c r="AD80" s="535" t="s">
        <v>262</v>
      </c>
      <c r="AE80" s="463" t="s">
        <v>42</v>
      </c>
      <c r="AF80" s="250" t="s">
        <v>514</v>
      </c>
      <c r="AG80" s="250" t="s">
        <v>515</v>
      </c>
      <c r="AH80" s="250" t="s">
        <v>816</v>
      </c>
      <c r="AI80" s="41" t="s">
        <v>516</v>
      </c>
      <c r="AJ80" s="41" t="s">
        <v>423</v>
      </c>
      <c r="AK80" s="41" t="s">
        <v>890</v>
      </c>
      <c r="AL80" s="227">
        <v>1</v>
      </c>
      <c r="AM80" s="180" t="s">
        <v>1007</v>
      </c>
      <c r="AN80" s="250" t="s">
        <v>512</v>
      </c>
      <c r="AO80" s="250" t="s">
        <v>512</v>
      </c>
      <c r="AP80" s="250" t="s">
        <v>512</v>
      </c>
      <c r="AQ80" s="250" t="s">
        <v>513</v>
      </c>
      <c r="AR80" s="250" t="s">
        <v>513</v>
      </c>
      <c r="AS80" s="250" t="s">
        <v>620</v>
      </c>
      <c r="AT80" s="250" t="s">
        <v>621</v>
      </c>
      <c r="AU80" s="237" t="s">
        <v>621</v>
      </c>
      <c r="AV80" s="585" t="s">
        <v>268</v>
      </c>
      <c r="AW80" s="535" t="s">
        <v>263</v>
      </c>
      <c r="AX80" s="583" t="s">
        <v>267</v>
      </c>
    </row>
    <row r="81" spans="1:50" s="39" customFormat="1" ht="180" customHeight="1" x14ac:dyDescent="0.25">
      <c r="A81" s="374"/>
      <c r="B81" s="540"/>
      <c r="C81" s="540"/>
      <c r="D81" s="538"/>
      <c r="E81" s="538"/>
      <c r="F81" s="535"/>
      <c r="G81" s="535"/>
      <c r="H81" s="535"/>
      <c r="I81" s="535"/>
      <c r="J81" s="535"/>
      <c r="K81" s="542"/>
      <c r="L81" s="542"/>
      <c r="M81" s="490"/>
      <c r="N81" s="578"/>
      <c r="O81" s="535"/>
      <c r="P81" s="534"/>
      <c r="Q81" s="534"/>
      <c r="R81" s="534"/>
      <c r="S81" s="490"/>
      <c r="T81" s="534"/>
      <c r="U81" s="535"/>
      <c r="V81" s="534"/>
      <c r="W81" s="534"/>
      <c r="X81" s="534"/>
      <c r="Y81" s="490"/>
      <c r="Z81" s="534"/>
      <c r="AA81" s="542"/>
      <c r="AB81" s="542"/>
      <c r="AC81" s="463"/>
      <c r="AD81" s="535"/>
      <c r="AE81" s="463"/>
      <c r="AF81" s="250" t="s">
        <v>517</v>
      </c>
      <c r="AG81" s="250" t="s">
        <v>518</v>
      </c>
      <c r="AH81" s="250" t="s">
        <v>817</v>
      </c>
      <c r="AI81" s="41" t="s">
        <v>519</v>
      </c>
      <c r="AJ81" s="41" t="s">
        <v>511</v>
      </c>
      <c r="AK81" s="41" t="s">
        <v>890</v>
      </c>
      <c r="AL81" s="227">
        <v>1</v>
      </c>
      <c r="AM81" s="180" t="s">
        <v>1007</v>
      </c>
      <c r="AN81" s="250" t="s">
        <v>520</v>
      </c>
      <c r="AO81" s="250" t="s">
        <v>520</v>
      </c>
      <c r="AP81" s="250" t="s">
        <v>520</v>
      </c>
      <c r="AQ81" s="250" t="s">
        <v>513</v>
      </c>
      <c r="AR81" s="250" t="s">
        <v>513</v>
      </c>
      <c r="AS81" s="250" t="s">
        <v>620</v>
      </c>
      <c r="AT81" s="250" t="s">
        <v>621</v>
      </c>
      <c r="AU81" s="237" t="s">
        <v>621</v>
      </c>
      <c r="AV81" s="585"/>
      <c r="AW81" s="535"/>
      <c r="AX81" s="583"/>
    </row>
    <row r="82" spans="1:50" s="39" customFormat="1" ht="174.75" customHeight="1" x14ac:dyDescent="0.25">
      <c r="A82" s="375"/>
      <c r="B82" s="574" t="str">
        <f>IF([7]Ficha3!$V$13="","",[7]Ficha3!$V$13)</f>
        <v xml:space="preserve">Riesgo de Gestión </v>
      </c>
      <c r="C82" s="574" t="str">
        <f>IF([7]Ficha3!$AY$24="","",[7]Ficha3!$AY$24)</f>
        <v>Cumplimiento</v>
      </c>
      <c r="D82" s="576" t="str">
        <f>IF([7]Ficha3!$D$18="","",[7]Ficha3!$D$18)</f>
        <v>[Efectividad] Incumplimiento en la entrega de los resultados e impacto previstos</v>
      </c>
      <c r="E82" s="576" t="str">
        <f>CONCATENATE(IF([7]Ficha3!$S$18="","",[7]Ficha3!$S$18)," ",IF([7]Ficha3!$X$18="","",[7]Ficha3!$X$18))</f>
        <v>para La debida defensa de los intereses del FPS-FNC dentro de procesos judiciales, incurriendo en  condenas en litigios que deberían haber sido favorables a la Entidad</v>
      </c>
      <c r="F82" s="367" t="str">
        <f>CONCATENATE(IF([7]Ficha3!$D$29="","",[7]Ficha3!$D$29),"
",IF([7]Ficha3!$D$30="","",[7]Ficha3!$D$30),"
",IF([7]Ficha3!$D$31="","",[7]Ficha3!$D$31),"
",IF([7]Ficha3!$D$32="","",[7]Ficha3!$D$32),"
",IF([7]Ficha3!$D$33="","",[7]Ficha3!$D$33),"
",IF([7]Ficha3!$D$34="","",[7]Ficha3!$D$34))</f>
        <v>--- Todos los Trámites y Procedimientos Administrativos
0
0
0
0
0</v>
      </c>
      <c r="G82" s="367" t="s">
        <v>729</v>
      </c>
      <c r="H82" s="367" t="str">
        <f>CONCATENATE(IF([7]Ficha3!$J$39="","",[7]Ficha3!$J$39),"
",IF([7]Ficha3!$J$40="","",[7]Ficha3!$J$40),"
",IF([7]Ficha3!$J$41="","",[7]Ficha3!$J$41),"
",IF([7]Ficha3!$J$42="","",[7]Ficha3!$J$42),"
",IF([7]Ficha3!$J$43="","",[7]Ficha3!$J$43),"
",IF([7]Ficha3!$J$44="","",[7]Ficha3!$J$44),"
",IF([7]Ficha3!$J$45="","",[7]Ficha3!$J$45),"
",IF([7]Ficha3!$J$46="","",[7]Ficha3!$J$46),"
",IF([7]Ficha3!$J$47="","",[7]Ficha3!$J$47),"
",IF([7]Ficha3!$J$48="","",[7]Ficha3!$J$48))</f>
        <v>Falta de coordinación entre las dependencias encargadas de la defensa, las áreas misionales y de apoyo
0
0
0
0
0
0
0
0
0</v>
      </c>
      <c r="I82" s="367" t="str">
        <f>CONCATENATE(IF([7]Ficha3!$J$51="","",[7]Ficha3!$J$51),"
",IF([7]Ficha3!$J$52="","",[7]Ficha3!$J$52),"
",IF([7]Ficha3!$J$53="","",[7]Ficha3!$J$53),"
",IF([7]Ficha3!$J$54="","",[7]Ficha3!$J$54),"
",IF([7]Ficha3!$J$55="","",[7]Ficha3!$J$55),"
",IF([7]Ficha3!$J$56="","",[7]Ficha3!$J$56),"
",IF([7]Ficha3!$J$57="","",[7]Ficha3!$J$57),"
",IF([7]Ficha3!$J$58="","",[7]Ficha3!$J$58),"
",IF([7]Ficha3!$J$59="","",[7]Ficha3!$J$59),"
",IF([7]Ficha3!$J$60="","",[7]Ficha3!$J$60))</f>
        <v>Desconocimiento de demandas o procesos, debido a deficiencias en la notificación de la Entidad
0
0
0
0
0
0
0
0
0</v>
      </c>
      <c r="J82" s="367" t="s">
        <v>872</v>
      </c>
      <c r="K82" s="363" t="str">
        <f>IF([7]Ficha3!$J$72="","",[7]Ficha3!$J$72)</f>
        <v>Posible (3)</v>
      </c>
      <c r="L82" s="363" t="str">
        <f>IF([7]Ficha3!$J$79="","",[7]Ficha3!$J$79)</f>
        <v>Moderado (3)</v>
      </c>
      <c r="M82" s="365" t="str">
        <f>IF([7]Ficha3!$AP$68="","",[7]Ficha3!$AP$68)</f>
        <v>Alta</v>
      </c>
      <c r="N82" s="578" t="s">
        <v>730</v>
      </c>
      <c r="O82" s="367" t="str">
        <f>CONCATENATE(IF([7]Ficha3!$D$87="","",[7]Ficha3!$D$87),"
",IF([7]Ficha3!$D$88="","",[7]Ficha3!$D$88),"
",IF([7]Ficha3!$D$89="","",[7]Ficha3!$D$89),"
",IF([7]Ficha3!$D$90="","",[7]Ficha3!$D$90),"
",IF([7]Ficha3!$D$91="","",[7]Ficha3!$D$91),"
",IF([7]Ficha3!$D$92="","",[7]Ficha3!$D$92),"
",IF([7]Ficha3!$D$93="","",[7]Ficha3!$D$93),"
",IF([7]Ficha3!$D$94="","",[7]Ficha3!$D$94),"
",IF([7]Ficha3!$D$95="","",[7]Ficha3!$D$95),"
",IF([7]Ficha3!$D$96="","",[7]Ficha3!$D$96))</f>
        <v>Elaboración de circular firmada por el director general estableciendo los tiempos máximos para atender las solicitudes de material probatorio formuladas por el área juridica para dar respuesta a los requerimientos de los despachos judiciales
0
0
0
0
0
0
0
0
0</v>
      </c>
      <c r="P82" s="367" t="str">
        <f>CONCATENATE(IF([7]Ficha3!$AL$87="","",[7]Ficha3!$AL$87),"
",IF([7]Ficha3!$AL$88="","",[7]Ficha3!$AL$88),"
",IF([7]Ficha3!$AL$89="","",[7]Ficha3!$AL$89),"
",IF([7]Ficha3!$AL$90="","",[7]Ficha3!$AL$90),"
",IF([7]Ficha3!$AL$91="","",[7]Ficha3!$AL$91),"
",IF([7]Ficha3!$AL$92="","",[7]Ficha3!$AL$92),"
",IF([7]Ficha3!$AL$93="","",[7]Ficha3!$AL$93),"
",IF([7]Ficha3!$AL$94="","",[7]Ficha3!$AL$94),"
",IF([7]Ficha3!$AL$95="","",[7]Ficha3!$AL$95),"
",IF([7]Ficha3!$AL$96="","",[7]Ficha3!$AL$96))</f>
        <v xml:space="preserve">Débil
</v>
      </c>
      <c r="Q82" s="367" t="str">
        <f>CONCATENATE(IF([7]Ficha3!$AR$87="","",[7]Ficha3!$AR$87),"
",IF([7]Ficha3!$AR$88="","",[7]Ficha3!$AR$88),"
",IF([7]Ficha3!$AR$89="","",[7]Ficha3!$AR$89),"
",IF([7]Ficha3!$AR$90="","",[7]Ficha3!$AR$90),"
",IF([7]Ficha3!$AR$91="","",[7]Ficha3!$AR$91),"
",IF([7]Ficha3!$AR$92="","",[7]Ficha3!$AR$92),"
",IF([7]Ficha3!$AR$93="","",[7]Ficha3!$AR$93),"
",IF([7]Ficha3!$AR$94="","",[7]Ficha3!$AR$94),"
",IF([7]Ficha3!$AR$95="","",[7]Ficha3!$AR$95),"
",IF([7]Ficha3!$AR$96="","",[7]Ficha3!$AR$96))</f>
        <v xml:space="preserve">Fuerte
</v>
      </c>
      <c r="R82" s="367" t="str">
        <f>CONCATENATE(IF([7]Ficha3!$AT$87="","",[7]Ficha3!$AT$87),"
",IF([7]Ficha3!$AT$88="","",[7]Ficha3!$AT$88),"
",IF([7]Ficha3!$AT$89="","",[7]Ficha3!$AT$89),"
",IF([7]Ficha3!$AT$90="","",[7]Ficha3!$AT$90),"
",IF([7]Ficha3!$AT$91="","",[7]Ficha3!$AT$91),"
",IF([7]Ficha3!$AT$92="","",[7]Ficha3!$AT$92),"
",IF([7]Ficha3!$AT$93="","",[7]Ficha3!$AT$93),"
",IF([7]Ficha3!$AT$94="","",[7]Ficha3!$AT$94),"
",IF([7]Ficha3!$AT$95="","",[7]Ficha3!$AT$95),"
",IF([7]Ficha3!$AT$96="","",[7]Ficha3!$AT$96))</f>
        <v xml:space="preserve">Débil
</v>
      </c>
      <c r="S82" s="365" t="str">
        <f>IF([7]Ficha3!$AW$87="","",[7]Ficha3!$AW$87)</f>
        <v>Débil</v>
      </c>
      <c r="T82" s="367" t="str">
        <f>IF([7]Ficha3!$AZ$87="","",[7]Ficha3!$AZ$87)</f>
        <v>No disminuye</v>
      </c>
      <c r="U82" s="367" t="str">
        <f>CONCATENATE(IF([7]Ficha3!$D$102="","",[7]Ficha3!$D$102),"
",IF([7]Ficha3!$D$103="","",[7]Ficha3!$D$103),"
",IF([7]Ficha3!$D$104="","",[7]Ficha3!$D$104),"
",IF([7]Ficha3!$D$105="","",[7]Ficha3!$D$105),"
",IF([7]Ficha3!$D$106="","",[7]Ficha3!$D$106),"
",IF([7]Ficha3!$D$107="","",[7]Ficha3!$D$107),"
",IF([7]Ficha3!$D$108="","",[7]Ficha3!$D$108),"
",IF([7]Ficha3!$D$109="","",[7]Ficha3!$D$109),"
",IF([7]Ficha3!$D$110="","",[7]Ficha3!$D$110),"
",IF([7]Ficha3!$D$111="","",[7]Ficha3!$D$111))</f>
        <v>Requerir a las áreas misionales y de apoyo el insumo necesario para la debida defensa de la entidad,  mediante memorando firmado por todos los integrantes del comité
0
0
0
0
0
0
0
0
0</v>
      </c>
      <c r="V82" s="367" t="str">
        <f>CONCATENATE(IF([7]Ficha3!$AL$102="","",[7]Ficha3!$AL$102),"
",IF([7]Ficha3!$AL$103="","",[7]Ficha3!$AL$103),"
",IF([7]Ficha3!$AL$104="","",[7]Ficha3!$AL$104),"
",IF([7]Ficha3!$AL$105="","",[7]Ficha3!$AL$105),"
",IF([7]Ficha3!$AL$106="","",[7]Ficha3!$AL$106),"
",IF([7]Ficha3!$AL$107="","",[7]Ficha3!$AL$107),"
",IF([7]Ficha3!$AL$108="","",[7]Ficha3!$AL$108),"
",IF([7]Ficha3!$AL$109="","",[7]Ficha3!$AL$109),"
",IF([7]Ficha3!$AL$110="","",[7]Ficha3!$AL$110),"
",IF([7]Ficha3!$AL$111="","",[7]Ficha3!$AL$111))</f>
        <v xml:space="preserve">Débil
</v>
      </c>
      <c r="W82" s="367" t="str">
        <f>CONCATENATE(IF([7]Ficha3!$AR$102="","",[7]Ficha3!$AR$102),"
",IF([7]Ficha3!$AR$103="","",[7]Ficha3!$AR$103),"
",IF([7]Ficha3!$AR$104="","",[7]Ficha3!$AR$104),"
",IF([7]Ficha3!$AR$105="","",[7]Ficha3!$AR$105),"
",IF([7]Ficha3!$AR$106="","",[7]Ficha3!$AR$106),"
",IF([7]Ficha3!$AR$107="","",[7]Ficha3!$AR$107),"
",IF([7]Ficha3!$AR$108="","",[7]Ficha3!$AR$108),"
",IF([7]Ficha3!$AR$109="","",[7]Ficha3!$AR$109),"
",IF([7]Ficha3!$AR$110="","",[7]Ficha3!$AR$110),"
",IF([7]Ficha3!$AR$111="","",[7]Ficha3!$AR$111))</f>
        <v xml:space="preserve">Fuerte
</v>
      </c>
      <c r="X82" s="367" t="str">
        <f>CONCATENATE(IF([7]Ficha3!$AT$102="","",[7]Ficha3!$AT$102),"
",IF([7]Ficha3!$AT$103="","",[7]Ficha3!$AT$103),"
",IF([7]Ficha3!$AT$104="","",[7]Ficha3!$AT$104),"
",IF([7]Ficha3!$AT$105="","",[7]Ficha3!$AT$105),"
",IF([7]Ficha3!$AT$106="","",[7]Ficha3!$AT$106),"
",IF([7]Ficha3!$AT$107="","",[7]Ficha3!$AT$107),"
",IF([7]Ficha3!$AT$108="","",[7]Ficha3!$AT$108),"
",IF([7]Ficha3!$AT$109="","",[7]Ficha3!$AT$109),"
",IF([7]Ficha3!$AT$110="","",[7]Ficha3!$AT$110),"
",IF([7]Ficha3!$AT$111="","",[7]Ficha3!$AT$111))</f>
        <v xml:space="preserve">Débil
</v>
      </c>
      <c r="Y82" s="365" t="str">
        <f>IF([7]Ficha3!$AW$102="","",[7]Ficha3!$AW$102)</f>
        <v>Débil</v>
      </c>
      <c r="Z82" s="367" t="str">
        <f>IF([7]Ficha3!$AZ$102="","",[7]Ficha3!$AZ$102)</f>
        <v>No disminuye</v>
      </c>
      <c r="AA82" s="363" t="str">
        <f>IF([7]Ficha3!$J$127="","",[7]Ficha3!$J$127)</f>
        <v>Posible (3)</v>
      </c>
      <c r="AB82" s="363" t="str">
        <f>IF([7]Ficha3!$J$134="","",[7]Ficha3!$J$134)</f>
        <v>Moderado (3)</v>
      </c>
      <c r="AC82" s="531" t="str">
        <f>IF([7]Ficha3!$AP$126="","",[7]Ficha3!$AP$126)</f>
        <v>Alta</v>
      </c>
      <c r="AD82" s="367" t="str">
        <f>IF([7]Ficha3!$AP$130="","",[7]Ficha3!$AP$130)</f>
        <v>La falta de cordinación entre las áreas misionales y de apoyo, propicia que  algunas veces  no se  entregue al git defensa judicial el insumo necesario para dar respuesta a los requerimientos de los despachos judiciales, lo que ocasiona que la entidad  resulte condenada en litigios que deberían haber sido favorables.</v>
      </c>
      <c r="AE82" s="531" t="s">
        <v>42</v>
      </c>
      <c r="AF82" s="239" t="s">
        <v>824</v>
      </c>
      <c r="AG82" s="250" t="s">
        <v>731</v>
      </c>
      <c r="AH82" s="239" t="s">
        <v>818</v>
      </c>
      <c r="AI82" s="257">
        <v>44166</v>
      </c>
      <c r="AJ82" s="257">
        <v>44196</v>
      </c>
      <c r="AK82" s="257" t="s">
        <v>891</v>
      </c>
      <c r="AL82" s="165">
        <v>1</v>
      </c>
      <c r="AM82" s="187" t="s">
        <v>1007</v>
      </c>
      <c r="AN82" s="250" t="s">
        <v>520</v>
      </c>
      <c r="AO82" s="250" t="s">
        <v>520</v>
      </c>
      <c r="AP82" s="250" t="s">
        <v>520</v>
      </c>
      <c r="AQ82" s="250" t="s">
        <v>513</v>
      </c>
      <c r="AR82" s="250" t="s">
        <v>513</v>
      </c>
      <c r="AS82" s="250" t="s">
        <v>620</v>
      </c>
      <c r="AT82" s="250" t="s">
        <v>621</v>
      </c>
      <c r="AU82" s="237" t="s">
        <v>621</v>
      </c>
      <c r="AV82" s="245"/>
      <c r="AW82" s="239"/>
      <c r="AX82" s="244"/>
    </row>
    <row r="83" spans="1:50" ht="195.75" customHeight="1" thickBot="1" x14ac:dyDescent="0.3">
      <c r="A83" s="376"/>
      <c r="B83" s="575"/>
      <c r="C83" s="575"/>
      <c r="D83" s="577"/>
      <c r="E83" s="577"/>
      <c r="F83" s="368"/>
      <c r="G83" s="368"/>
      <c r="H83" s="368"/>
      <c r="I83" s="368"/>
      <c r="J83" s="368"/>
      <c r="K83" s="364"/>
      <c r="L83" s="364"/>
      <c r="M83" s="366"/>
      <c r="N83" s="579"/>
      <c r="O83" s="368"/>
      <c r="P83" s="368"/>
      <c r="Q83" s="368"/>
      <c r="R83" s="368"/>
      <c r="S83" s="366"/>
      <c r="T83" s="368"/>
      <c r="U83" s="368"/>
      <c r="V83" s="368"/>
      <c r="W83" s="368"/>
      <c r="X83" s="368"/>
      <c r="Y83" s="366"/>
      <c r="Z83" s="368"/>
      <c r="AA83" s="364"/>
      <c r="AB83" s="364"/>
      <c r="AC83" s="465"/>
      <c r="AD83" s="368"/>
      <c r="AE83" s="465"/>
      <c r="AF83" s="90" t="s">
        <v>825</v>
      </c>
      <c r="AG83" s="90" t="s">
        <v>867</v>
      </c>
      <c r="AH83" s="90" t="s">
        <v>819</v>
      </c>
      <c r="AI83" s="91" t="s">
        <v>732</v>
      </c>
      <c r="AJ83" s="91" t="s">
        <v>733</v>
      </c>
      <c r="AK83" s="8" t="s">
        <v>892</v>
      </c>
      <c r="AL83" s="265">
        <v>1</v>
      </c>
      <c r="AM83" s="181" t="s">
        <v>1007</v>
      </c>
      <c r="AN83" s="116" t="s">
        <v>736</v>
      </c>
      <c r="AO83" s="116" t="s">
        <v>520</v>
      </c>
      <c r="AP83" s="8" t="s">
        <v>544</v>
      </c>
      <c r="AQ83" s="8" t="s">
        <v>544</v>
      </c>
      <c r="AR83" s="8" t="s">
        <v>544</v>
      </c>
      <c r="AS83" s="8" t="s">
        <v>544</v>
      </c>
      <c r="AT83" s="8" t="s">
        <v>544</v>
      </c>
      <c r="AU83" s="238" t="s">
        <v>544</v>
      </c>
      <c r="AV83" s="71" t="s">
        <v>737</v>
      </c>
      <c r="AW83" s="8" t="s">
        <v>735</v>
      </c>
      <c r="AX83" s="10" t="s">
        <v>734</v>
      </c>
    </row>
    <row r="84" spans="1:50" s="79" customFormat="1" ht="12.95" customHeight="1" thickBot="1" x14ac:dyDescent="0.3">
      <c r="A84" s="114"/>
      <c r="AK84" s="151"/>
      <c r="AL84" s="122"/>
      <c r="AM84" s="177"/>
      <c r="AS84" s="151"/>
      <c r="AT84" s="122"/>
      <c r="AU84" s="177"/>
      <c r="AV84" s="114"/>
      <c r="AX84" s="115"/>
    </row>
    <row r="85" spans="1:50" s="39" customFormat="1" ht="396" customHeight="1" x14ac:dyDescent="0.25">
      <c r="A85" s="529" t="s">
        <v>46</v>
      </c>
      <c r="B85" s="377" t="str">
        <f>IF([8]Ficha1!$V$13="","",[8]Ficha1!$V$13)</f>
        <v xml:space="preserve">Riesgo de Gestión </v>
      </c>
      <c r="C85" s="377" t="str">
        <f>IF([8]Ficha1!$AY$24="","",[8]Ficha1!$AY$24)</f>
        <v>Operativo</v>
      </c>
      <c r="D85" s="380" t="s">
        <v>156</v>
      </c>
      <c r="E85" s="380" t="s">
        <v>365</v>
      </c>
      <c r="F85" s="383" t="str">
        <f>CONCATENATE(IF([8]Ficha1!$D$29="","",[8]Ficha1!$D$29),"
",IF([8]Ficha1!$D$30="","",[8]Ficha1!$D$30),"
",IF([8]Ficha1!$D$31="","",[8]Ficha1!$D$31),"
",IF([8]Ficha1!$D$32="","",[8]Ficha1!$D$32),"
",IF([8]Ficha1!$D$33="","",[8]Ficha1!$D$33),"
",IF([8]Ficha1!$D$34="","",[8]Ficha1!$D$34))</f>
        <v xml:space="preserve">--- Todos los Trámites
</v>
      </c>
      <c r="G85" s="383" t="str">
        <f>IF([8]Ficha1!$AD$29="","",[8]Ficha1!$AD$29)</f>
        <v>Procesos de apoyo en el Sistema Integrado de Gestión</v>
      </c>
      <c r="H85" s="383" t="s">
        <v>249</v>
      </c>
      <c r="I85" s="383" t="s">
        <v>250</v>
      </c>
      <c r="J85" s="383" t="s">
        <v>366</v>
      </c>
      <c r="K85" s="470" t="str">
        <f>IF([8]Ficha1!$J$72="","",[8]Ficha1!$J$72)</f>
        <v>Posible (3)</v>
      </c>
      <c r="L85" s="470" t="str">
        <f>IF([8]Ficha1!$J$79="","",[8]Ficha1!$J$79)</f>
        <v>Moderado (3)</v>
      </c>
      <c r="M85" s="455" t="str">
        <f>IF([8]Ficha1!$AP$68="","",[8]Ficha1!$AP$68)</f>
        <v>Alta</v>
      </c>
      <c r="N85" s="383" t="s">
        <v>367</v>
      </c>
      <c r="O85" s="383" t="s">
        <v>368</v>
      </c>
      <c r="P85" s="434" t="str">
        <f>CONCATENATE(IF([8]Ficha1!$AL$87="","",[8]Ficha1!$AL$87),"
",IF([8]Ficha1!$AL$88="","",[8]Ficha1!$AL$88),"
",IF([8]Ficha1!$AL$89="","",[8]Ficha1!$AL$89),"
",IF([8]Ficha1!$AL$90="","",[8]Ficha1!$AL$90),"
",IF([8]Ficha1!$AL$91="","",[8]Ficha1!$AL$91),"
",IF([8]Ficha1!$AL$92="","",[8]Ficha1!$AL$92),"
",IF([8]Ficha1!$AL$93="","",[8]Ficha1!$AL$93),"
",IF([8]Ficha1!$AL$94="","",[8]Ficha1!$AL$94),"
",IF([8]Ficha1!$AL$95="","",[8]Ficha1!$AL$95),"
",IF([8]Ficha1!$AL$96="","",[8]Ficha1!$AL$96))</f>
        <v xml:space="preserve">Fuerte
Fuerte
</v>
      </c>
      <c r="Q85" s="434" t="str">
        <f>CONCATENATE(IF([8]Ficha1!$AR$87="","",[8]Ficha1!$AR$87),"
",IF([8]Ficha1!$AR$88="","",[8]Ficha1!$AR$88),"
",IF([8]Ficha1!$AR$89="","",[8]Ficha1!$AR$89),"
",IF([8]Ficha1!$AR$90="","",[8]Ficha1!$AR$90),"
",IF([8]Ficha1!$AR$91="","",[8]Ficha1!$AR$91),"
",IF([8]Ficha1!$AR$92="","",[8]Ficha1!$AR$92),"
",IF([8]Ficha1!$AR$93="","",[8]Ficha1!$AR$93),"
",IF([8]Ficha1!$AR$94="","",[8]Ficha1!$AR$94),"
",IF([8]Ficha1!$AR$95="","",[8]Ficha1!$AR$95),"
",IF([8]Ficha1!$AR$96="","",[8]Ficha1!$AR$96))</f>
        <v xml:space="preserve">Moderado
Moderado
</v>
      </c>
      <c r="R85" s="434" t="str">
        <f>CONCATENATE(IF([8]Ficha1!$AT$87="","",[8]Ficha1!$AT$87),"
",IF([8]Ficha1!$AT$88="","",[8]Ficha1!$AT$88),"
",IF([8]Ficha1!$AT$89="","",[8]Ficha1!$AT$89),"
",IF([8]Ficha1!$AT$90="","",[8]Ficha1!$AT$90),"
",IF([8]Ficha1!$AT$91="","",[8]Ficha1!$AT$91),"
",IF([8]Ficha1!$AT$92="","",[8]Ficha1!$AT$92),"
",IF([8]Ficha1!$AT$93="","",[8]Ficha1!$AT$93),"
",IF([8]Ficha1!$AT$94="","",[8]Ficha1!$AT$94),"
",IF([8]Ficha1!$AT$95="","",[8]Ficha1!$AT$95),"
",IF([8]Ficha1!$AT$96="","",[8]Ficha1!$AT$96))</f>
        <v xml:space="preserve">Moderado
Moderado
</v>
      </c>
      <c r="S85" s="455" t="str">
        <f>IF([8]Ficha1!$AW$87="","",[8]Ficha1!$AW$87)</f>
        <v>Moderado</v>
      </c>
      <c r="T85" s="434" t="str">
        <f>IF([8]Ficha1!$AZ$87="","",[8]Ficha1!$AZ$87)</f>
        <v>No disminuye</v>
      </c>
      <c r="U85" s="383" t="str">
        <f>CONCATENATE(IF([8]Ficha1!$D$102="","",[8]Ficha1!$D$102),"
",IF([8]Ficha1!$D$103="","",[8]Ficha1!$D$103),"
",IF([8]Ficha1!$D$104="","",[8]Ficha1!$D$104),"
",IF([8]Ficha1!$D$105="","",[8]Ficha1!$D$105),"
",IF([8]Ficha1!$D$106="","",[8]Ficha1!$D$106),"
",IF([8]Ficha1!$D$107="","",[8]Ficha1!$D$107),"
",IF([8]Ficha1!$D$108="","",[8]Ficha1!$D$108),"
",IF([8]Ficha1!$D$109="","",[8]Ficha1!$D$109),"
",IF([8]Ficha1!$D$110="","",[8]Ficha1!$D$110),"
",IF([8]Ficha1!$D$111="","",[8]Ficha1!$D$111))</f>
        <v xml:space="preserve">Actualización de las tablas de retención documental
</v>
      </c>
      <c r="V85" s="434" t="str">
        <f>CONCATENATE(IF([8]Ficha1!$AL$102="","",[8]Ficha1!$AL$102),"
",IF([8]Ficha1!$AL$103="","",[8]Ficha1!$AL$103),"
",IF([8]Ficha1!$AL$104="","",[8]Ficha1!$AL$104),"
",IF([8]Ficha1!$AL$105="","",[8]Ficha1!$AL$105),"
",IF([8]Ficha1!$AL$106="","",[8]Ficha1!$AL$106),"
",IF([8]Ficha1!$AL$107="","",[8]Ficha1!$AL$107),"
",IF([8]Ficha1!$AL$108="","",[8]Ficha1!$AL$108),"
",IF([8]Ficha1!$AL$109="","",[8]Ficha1!$AL$109),"
",IF([8]Ficha1!$AL$110="","",[8]Ficha1!$AL$110),"
",IF([8]Ficha1!$AL$111="","",[8]Ficha1!$AL$111))</f>
        <v xml:space="preserve">Fuerte
</v>
      </c>
      <c r="W85" s="434" t="str">
        <f>CONCATENATE(IF([8]Ficha1!$AR$102="","",[8]Ficha1!$AR$102),"
",IF([8]Ficha1!$AR$103="","",[8]Ficha1!$AR$103),"
",IF([8]Ficha1!$AR$104="","",[8]Ficha1!$AR$104),"
",IF([8]Ficha1!$AR$105="","",[8]Ficha1!$AR$105),"
",IF([8]Ficha1!$AR$106="","",[8]Ficha1!$AR$106),"
",IF([8]Ficha1!$AR$107="","",[8]Ficha1!$AR$107),"
",IF([8]Ficha1!$AR$108="","",[8]Ficha1!$AR$108),"
",IF([8]Ficha1!$AR$109="","",[8]Ficha1!$AR$109),"
",IF([8]Ficha1!$AR$110="","",[8]Ficha1!$AR$110),"
",IF([8]Ficha1!$AR$111="","",[8]Ficha1!$AR$111))</f>
        <v xml:space="preserve">Moderado
</v>
      </c>
      <c r="X85" s="434" t="str">
        <f>CONCATENATE(IF([8]Ficha1!$AT$102="","",[8]Ficha1!$AT$102),"
",IF([8]Ficha1!$AT$103="","",[8]Ficha1!$AT$103),"
",IF([8]Ficha1!$AT$104="","",[8]Ficha1!$AT$104),"
",IF([8]Ficha1!$AT$105="","",[8]Ficha1!$AT$105),"
",IF([8]Ficha1!$AT$106="","",[8]Ficha1!$AT$106),"
",IF([8]Ficha1!$AT$107="","",[8]Ficha1!$AT$107),"
",IF([8]Ficha1!$AT$108="","",[8]Ficha1!$AT$108),"
",IF([8]Ficha1!$AT$109="","",[8]Ficha1!$AT$109),"
",IF([8]Ficha1!$AT$110="","",[8]Ficha1!$AT$110),"
",IF([8]Ficha1!$AT$111="","",[8]Ficha1!$AT$111))</f>
        <v xml:space="preserve">Moderado
</v>
      </c>
      <c r="Y85" s="455" t="str">
        <f>IF([8]Ficha1!$AW$102="","",[8]Ficha1!$AW$102)</f>
        <v>Moderado</v>
      </c>
      <c r="Z85" s="434" t="str">
        <f>IF([8]Ficha1!$AZ$102="","",[8]Ficha1!$AZ$102)</f>
        <v>No disminuye</v>
      </c>
      <c r="AA85" s="470" t="str">
        <f>IF([8]Ficha1!$J$127="","",[8]Ficha1!$J$127)</f>
        <v>Posible (3)</v>
      </c>
      <c r="AB85" s="470" t="str">
        <f>IF([8]Ficha1!$J$134="","",[8]Ficha1!$J$134)</f>
        <v>Moderado (3)</v>
      </c>
      <c r="AC85" s="453" t="str">
        <f>IF([8]Ficha1!$AP$126="","",[8]Ficha1!$AP$126)</f>
        <v>Alta</v>
      </c>
      <c r="AD85" s="434" t="str">
        <f>IF([8]Ficha1!$AP$130="","",[8]Ficha1!$AP$130)</f>
        <v>Se determina que la valoracion del riesgo residual es alta teniendo en cuenta el resultado de los controles ya existentes y se estableceran  acciones que eviten la materializacion del riesgo y se pueda reducir la ubicación del riesgo</v>
      </c>
      <c r="AE85" s="453" t="s">
        <v>42</v>
      </c>
      <c r="AF85" s="269" t="s">
        <v>454</v>
      </c>
      <c r="AG85" s="269" t="s">
        <v>455</v>
      </c>
      <c r="AH85" s="269" t="s">
        <v>820</v>
      </c>
      <c r="AI85" s="38" t="s">
        <v>456</v>
      </c>
      <c r="AJ85" s="38" t="s">
        <v>457</v>
      </c>
      <c r="AK85" s="212" t="s">
        <v>948</v>
      </c>
      <c r="AL85" s="124">
        <v>0.8</v>
      </c>
      <c r="AM85" s="178" t="s">
        <v>1007</v>
      </c>
      <c r="AN85" s="283" t="s">
        <v>78</v>
      </c>
      <c r="AO85" s="283" t="s">
        <v>78</v>
      </c>
      <c r="AP85" s="283" t="s">
        <v>78</v>
      </c>
      <c r="AQ85" s="28" t="s">
        <v>78</v>
      </c>
      <c r="AR85" s="72" t="s">
        <v>78</v>
      </c>
      <c r="AS85" s="269" t="s">
        <v>620</v>
      </c>
      <c r="AT85" s="269" t="s">
        <v>621</v>
      </c>
      <c r="AU85" s="290" t="s">
        <v>621</v>
      </c>
      <c r="AV85" s="460" t="s">
        <v>392</v>
      </c>
      <c r="AW85" s="383" t="s">
        <v>393</v>
      </c>
      <c r="AX85" s="457" t="s">
        <v>394</v>
      </c>
    </row>
    <row r="86" spans="1:50" s="39" customFormat="1" ht="90" customHeight="1" x14ac:dyDescent="0.25">
      <c r="A86" s="436"/>
      <c r="B86" s="378"/>
      <c r="C86" s="378"/>
      <c r="D86" s="381"/>
      <c r="E86" s="381"/>
      <c r="F86" s="353"/>
      <c r="G86" s="353"/>
      <c r="H86" s="353"/>
      <c r="I86" s="353"/>
      <c r="J86" s="353"/>
      <c r="K86" s="461"/>
      <c r="L86" s="461"/>
      <c r="M86" s="469"/>
      <c r="N86" s="353"/>
      <c r="O86" s="353"/>
      <c r="P86" s="466"/>
      <c r="Q86" s="466"/>
      <c r="R86" s="466"/>
      <c r="S86" s="469"/>
      <c r="T86" s="466"/>
      <c r="U86" s="353"/>
      <c r="V86" s="466"/>
      <c r="W86" s="466"/>
      <c r="X86" s="466"/>
      <c r="Y86" s="469"/>
      <c r="Z86" s="466"/>
      <c r="AA86" s="461"/>
      <c r="AB86" s="461"/>
      <c r="AC86" s="464"/>
      <c r="AD86" s="466"/>
      <c r="AE86" s="464"/>
      <c r="AF86" s="282" t="s">
        <v>460</v>
      </c>
      <c r="AG86" s="282" t="s">
        <v>458</v>
      </c>
      <c r="AH86" s="282" t="s">
        <v>821</v>
      </c>
      <c r="AI86" s="41" t="s">
        <v>461</v>
      </c>
      <c r="AJ86" s="41" t="s">
        <v>459</v>
      </c>
      <c r="AK86" s="213" t="s">
        <v>949</v>
      </c>
      <c r="AL86" s="163">
        <v>0.2</v>
      </c>
      <c r="AM86" s="180" t="s">
        <v>1007</v>
      </c>
      <c r="AN86" s="282" t="s">
        <v>520</v>
      </c>
      <c r="AO86" s="282" t="s">
        <v>520</v>
      </c>
      <c r="AP86" s="282" t="s">
        <v>520</v>
      </c>
      <c r="AQ86" s="282" t="s">
        <v>513</v>
      </c>
      <c r="AR86" s="282" t="s">
        <v>513</v>
      </c>
      <c r="AS86" s="282" t="s">
        <v>620</v>
      </c>
      <c r="AT86" s="282" t="s">
        <v>621</v>
      </c>
      <c r="AU86" s="267" t="s">
        <v>621</v>
      </c>
      <c r="AV86" s="351"/>
      <c r="AW86" s="353"/>
      <c r="AX86" s="458"/>
    </row>
    <row r="87" spans="1:50" s="39" customFormat="1" ht="276" customHeight="1" x14ac:dyDescent="0.25">
      <c r="A87" s="436"/>
      <c r="B87" s="379"/>
      <c r="C87" s="379"/>
      <c r="D87" s="382"/>
      <c r="E87" s="382"/>
      <c r="F87" s="354"/>
      <c r="G87" s="354"/>
      <c r="H87" s="354"/>
      <c r="I87" s="354"/>
      <c r="J87" s="354"/>
      <c r="K87" s="471"/>
      <c r="L87" s="471"/>
      <c r="M87" s="456"/>
      <c r="N87" s="354"/>
      <c r="O87" s="354"/>
      <c r="P87" s="435"/>
      <c r="Q87" s="435"/>
      <c r="R87" s="435"/>
      <c r="S87" s="456"/>
      <c r="T87" s="435"/>
      <c r="U87" s="354"/>
      <c r="V87" s="435"/>
      <c r="W87" s="435"/>
      <c r="X87" s="435"/>
      <c r="Y87" s="456"/>
      <c r="Z87" s="435"/>
      <c r="AA87" s="471"/>
      <c r="AB87" s="471"/>
      <c r="AC87" s="454"/>
      <c r="AD87" s="435"/>
      <c r="AE87" s="454"/>
      <c r="AF87" s="282" t="s">
        <v>462</v>
      </c>
      <c r="AG87" s="282" t="s">
        <v>463</v>
      </c>
      <c r="AH87" s="282" t="s">
        <v>822</v>
      </c>
      <c r="AI87" s="41" t="s">
        <v>464</v>
      </c>
      <c r="AJ87" s="41" t="s">
        <v>465</v>
      </c>
      <c r="AK87" s="213" t="s">
        <v>950</v>
      </c>
      <c r="AL87" s="163">
        <v>0.8</v>
      </c>
      <c r="AM87" s="180" t="s">
        <v>1007</v>
      </c>
      <c r="AN87" s="282" t="s">
        <v>520</v>
      </c>
      <c r="AO87" s="282" t="s">
        <v>520</v>
      </c>
      <c r="AP87" s="282" t="s">
        <v>520</v>
      </c>
      <c r="AQ87" s="282" t="s">
        <v>513</v>
      </c>
      <c r="AR87" s="282" t="s">
        <v>513</v>
      </c>
      <c r="AS87" s="282" t="s">
        <v>620</v>
      </c>
      <c r="AT87" s="282" t="s">
        <v>621</v>
      </c>
      <c r="AU87" s="267" t="s">
        <v>621</v>
      </c>
      <c r="AV87" s="352"/>
      <c r="AW87" s="354"/>
      <c r="AX87" s="459"/>
    </row>
    <row r="88" spans="1:50" s="39" customFormat="1" ht="313.5" customHeight="1" x14ac:dyDescent="0.25">
      <c r="A88" s="436"/>
      <c r="B88" s="357" t="str">
        <f>IF([8]Ficha2!$V$13="","",[8]Ficha2!$V$13)</f>
        <v xml:space="preserve">Riesgo de Gestión </v>
      </c>
      <c r="C88" s="357" t="str">
        <f>IF([8]Ficha2!$AY$24="","",[8]Ficha2!$AY$24)</f>
        <v>Estratégico</v>
      </c>
      <c r="D88" s="359" t="s">
        <v>156</v>
      </c>
      <c r="E88" s="359" t="s">
        <v>369</v>
      </c>
      <c r="F88" s="348" t="str">
        <f>CONCATENATE(IF([8]Ficha2!$D$29="","",[8]Ficha2!$D$29),"
",IF([8]Ficha2!$D$30="","",[8]Ficha2!$D$30),"
",IF([8]Ficha2!$D$31="","",[8]Ficha2!$D$31),"
",IF([8]Ficha2!$D$32="","",[8]Ficha2!$D$32),"
",IF([8]Ficha2!$D$33="","",[8]Ficha2!$D$33),"
",IF([8]Ficha2!$D$34="","",[8]Ficha2!$D$34))</f>
        <v xml:space="preserve">--- Todos los Procedimientos Administrativos
</v>
      </c>
      <c r="G88" s="348" t="str">
        <f>IF([8]Ficha2!$AD$29="","",[8]Ficha2!$AD$29)</f>
        <v>Todos los Procesos en el Sistema Integrado de Gestión</v>
      </c>
      <c r="H88" s="348" t="s">
        <v>251</v>
      </c>
      <c r="I88" s="348" t="s">
        <v>252</v>
      </c>
      <c r="J88" s="348" t="s">
        <v>370</v>
      </c>
      <c r="K88" s="363" t="str">
        <f>IF([8]Ficha2!$J$72="","",[8]Ficha2!$J$72)</f>
        <v>Posible (3)</v>
      </c>
      <c r="L88" s="363" t="str">
        <f>IF([8]Ficha2!$J$79="","",[8]Ficha2!$J$79)</f>
        <v>Moderado (3)</v>
      </c>
      <c r="M88" s="365" t="str">
        <f>IF([8]Ficha2!$AP$68="","",[8]Ficha2!$AP$68)</f>
        <v>Extrema</v>
      </c>
      <c r="N88" s="348" t="str">
        <f>IF([8]Ficha2!$AP$72="","",[8]Ficha2!$AP$72)</f>
        <v xml:space="preserve">Debido a que no se estan almacenados y digitalizados adecuadamente los archivos fisicos de la entidad, podría ocurrir el hecho de perdidas y deteriodo de estos lo que podria generar sanciones a la entidad por no aplicar la normativa vigente del tema. </v>
      </c>
      <c r="O88" s="348" t="str">
        <f>CONCATENATE(IF([8]Ficha2!$D$87="","",[8]Ficha2!$D$87),"
",IF([8]Ficha2!$D$88="","",[8]Ficha2!$D$88),"
",IF([8]Ficha2!$D$89="","",[8]Ficha2!$D$89),"
",IF([8]Ficha2!$D$90="","",[8]Ficha2!$D$90),"
",IF([8]Ficha2!$D$91="","",[8]Ficha2!$D$91),"
",IF([8]Ficha2!$D$92="","",[8]Ficha2!$D$92),"
",IF([8]Ficha2!$D$93="","",[8]Ficha2!$D$93),"
",IF([8]Ficha2!$D$94="","",[8]Ficha2!$D$94),"
",IF([8]Ficha2!$D$95="","",[8]Ficha2!$D$95),"
",IF([8]Ficha2!$D$96="","",[8]Ficha2!$D$96))</f>
        <v xml:space="preserve">Organizar el archivo fisico de la entidad aplicando la normatividad vigente del tema
Solicitar la contratación del personal capacitado para relizar actividades de archivo
Reconstrucción de los documentos afectados por la humedad
</v>
      </c>
      <c r="P88" s="367" t="str">
        <f>CONCATENATE(IF([8]Ficha2!$AL$87="","",[8]Ficha2!$AL$87),"
",IF([8]Ficha2!$AL$88="","",[8]Ficha2!$AL$88),"
",IF([8]Ficha2!$AL$89="","",[8]Ficha2!$AL$89),"
",IF([8]Ficha2!$AL$90="","",[8]Ficha2!$AL$90),"
",IF([8]Ficha2!$AL$91="","",[8]Ficha2!$AL$91),"
",IF([8]Ficha2!$AL$92="","",[8]Ficha2!$AL$92),"
",IF([8]Ficha2!$AL$93="","",[8]Ficha2!$AL$93),"
",IF([8]Ficha2!$AL$94="","",[8]Ficha2!$AL$94),"
",IF([8]Ficha2!$AL$95="","",[8]Ficha2!$AL$95),"
",IF([8]Ficha2!$AL$96="","",[8]Ficha2!$AL$96))</f>
        <v xml:space="preserve">Fuerte
Fuerte
Fuerte
</v>
      </c>
      <c r="Q88" s="367" t="str">
        <f>CONCATENATE(IF([8]Ficha2!$AR$87="","",[8]Ficha2!$AR$87),"
",IF([8]Ficha2!$AR$88="","",[8]Ficha2!$AR$88),"
",IF([8]Ficha2!$AR$89="","",[8]Ficha2!$AR$89),"
",IF([8]Ficha2!$AR$90="","",[8]Ficha2!$AR$90),"
",IF([8]Ficha2!$AR$91="","",[8]Ficha2!$AR$91),"
",IF([8]Ficha2!$AR$92="","",[8]Ficha2!$AR$92),"
",IF([8]Ficha2!$AR$93="","",[8]Ficha2!$AR$93),"
",IF([8]Ficha2!$AR$94="","",[8]Ficha2!$AR$94),"
",IF([8]Ficha2!$AR$95="","",[8]Ficha2!$AR$95),"
",IF([8]Ficha2!$AR$96="","",[8]Ficha2!$AR$96))</f>
        <v xml:space="preserve">Moderado
Moderado
Moderado
</v>
      </c>
      <c r="R88" s="367" t="str">
        <f>CONCATENATE(IF([8]Ficha2!$AT$87="","",[8]Ficha2!$AT$87),"
",IF([8]Ficha2!$AT$88="","",[8]Ficha2!$AT$88),"
",IF([8]Ficha2!$AT$89="","",[8]Ficha2!$AT$89),"
",IF([8]Ficha2!$AT$90="","",[8]Ficha2!$AT$90),"
",IF([8]Ficha2!$AT$91="","",[8]Ficha2!$AT$91),"
",IF([8]Ficha2!$AT$92="","",[8]Ficha2!$AT$92),"
",IF([8]Ficha2!$AT$93="","",[8]Ficha2!$AT$93),"
",IF([8]Ficha2!$AT$94="","",[8]Ficha2!$AT$94),"
",IF([8]Ficha2!$AT$95="","",[8]Ficha2!$AT$95),"
",IF([8]Ficha2!$AT$96="","",[8]Ficha2!$AT$96))</f>
        <v xml:space="preserve">Moderado
Moderado
Moderado
</v>
      </c>
      <c r="S88" s="365" t="str">
        <f>IF([8]Ficha2!$AW$87="","",[8]Ficha2!$AW$87)</f>
        <v>Moderado</v>
      </c>
      <c r="T88" s="367" t="str">
        <f>IF([8]Ficha2!$AZ$87="","",[8]Ficha2!$AZ$87)</f>
        <v>No disminuye</v>
      </c>
      <c r="U88" s="348" t="str">
        <f>CONCATENATE(IF([8]Ficha2!$D$102="","",[8]Ficha2!$D$102),"
",IF([8]Ficha2!$D$103="","",[8]Ficha2!$D$103),"
",IF([8]Ficha2!$D$104="","",[8]Ficha2!$D$104),"
",IF([8]Ficha2!$D$105="","",[8]Ficha2!$D$105),"
",IF([8]Ficha2!$D$106="","",[8]Ficha2!$D$106),"
",IF([8]Ficha2!$D$107="","",[8]Ficha2!$D$107),"
",IF([8]Ficha2!$D$108="","",[8]Ficha2!$D$108),"
",IF([8]Ficha2!$D$109="","",[8]Ficha2!$D$109),"
",IF([8]Ficha2!$D$110="","",[8]Ficha2!$D$110),"
",IF([8]Ficha2!$D$111="","",[8]Ficha2!$D$111))</f>
        <v xml:space="preserve">Seguimientos periodicos a los avances de las actividades del proceso 
Consecucion de un nuevo espacio para llevar el archivo
</v>
      </c>
      <c r="V88" s="367" t="str">
        <f>CONCATENATE(IF([8]Ficha2!$AL$102="","",[8]Ficha2!$AL$102),"
",IF([8]Ficha2!$AL$103="","",[8]Ficha2!$AL$103),"
",IF([8]Ficha2!$AL$104="","",[8]Ficha2!$AL$104),"
",IF([8]Ficha2!$AL$105="","",[8]Ficha2!$AL$105),"
",IF([8]Ficha2!$AL$106="","",[8]Ficha2!$AL$106),"
",IF([8]Ficha2!$AL$107="","",[8]Ficha2!$AL$107),"
",IF([8]Ficha2!$AL$108="","",[8]Ficha2!$AL$108),"
",IF([8]Ficha2!$AL$109="","",[8]Ficha2!$AL$109),"
",IF([8]Ficha2!$AL$110="","",[8]Ficha2!$AL$110),"
",IF([8]Ficha2!$AL$111="","",[8]Ficha2!$AL$111))</f>
        <v xml:space="preserve">Fuerte
Fuerte
</v>
      </c>
      <c r="W88" s="367" t="str">
        <f>CONCATENATE(IF([8]Ficha2!$AR$102="","",[8]Ficha2!$AR$102),"
",IF([8]Ficha2!$AR$103="","",[8]Ficha2!$AR$103),"
",IF([8]Ficha2!$AR$104="","",[8]Ficha2!$AR$104),"
",IF([8]Ficha2!$AR$105="","",[8]Ficha2!$AR$105),"
",IF([8]Ficha2!$AR$106="","",[8]Ficha2!$AR$106),"
",IF([8]Ficha2!$AR$107="","",[8]Ficha2!$AR$107),"
",IF([8]Ficha2!$AR$108="","",[8]Ficha2!$AR$108),"
",IF([8]Ficha2!$AR$109="","",[8]Ficha2!$AR$109),"
",IF([8]Ficha2!$AR$110="","",[8]Ficha2!$AR$110),"
",IF([8]Ficha2!$AR$111="","",[8]Ficha2!$AR$111))</f>
        <v xml:space="preserve">Moderado
Moderado
</v>
      </c>
      <c r="X88" s="367" t="str">
        <f>CONCATENATE(IF([8]Ficha2!$AT$102="","",[8]Ficha2!$AT$102),"
",IF([8]Ficha2!$AT$103="","",[8]Ficha2!$AT$103),"
",IF([8]Ficha2!$AT$104="","",[8]Ficha2!$AT$104),"
",IF([8]Ficha2!$AT$105="","",[8]Ficha2!$AT$105),"
",IF([8]Ficha2!$AT$106="","",[8]Ficha2!$AT$106),"
",IF([8]Ficha2!$AT$107="","",[8]Ficha2!$AT$107),"
",IF([8]Ficha2!$AT$108="","",[8]Ficha2!$AT$108),"
",IF([8]Ficha2!$AT$109="","",[8]Ficha2!$AT$109),"
",IF([8]Ficha2!$AT$110="","",[8]Ficha2!$AT$110),"
",IF([8]Ficha2!$AT$111="","",[8]Ficha2!$AT$111))</f>
        <v xml:space="preserve">Moderado
Moderado
</v>
      </c>
      <c r="Y88" s="365" t="str">
        <f>IF([8]Ficha2!$AW$102="","",[8]Ficha2!$AW$102)</f>
        <v>Moderado</v>
      </c>
      <c r="Z88" s="367" t="str">
        <f>IF([8]Ficha2!$AZ$102="","",[8]Ficha2!$AZ$102)</f>
        <v>No disminuye</v>
      </c>
      <c r="AA88" s="363" t="str">
        <f>IF([8]Ficha2!$J$127="","",[8]Ficha2!$J$127)</f>
        <v>Posible (3)</v>
      </c>
      <c r="AB88" s="363" t="str">
        <f>IF([8]Ficha2!$J$134="","",[8]Ficha2!$J$134)</f>
        <v>Moderado (3)</v>
      </c>
      <c r="AC88" s="531" t="str">
        <f>IF([8]Ficha2!$AP$126="","",[8]Ficha2!$AP$126)</f>
        <v>Alta</v>
      </c>
      <c r="AD88" s="348" t="str">
        <f>IF([8]Ficha2!$AP$130="","",[8]Ficha2!$AP$130)</f>
        <v>Se determina que la valoracion del riesgo residual es alta teniendo en cuenta el resultado de los controles ya existentes y se estableceran  acciones que eviten la materializacion del riesgo y se pueda reducir la ubicación del riesgo</v>
      </c>
      <c r="AE88" s="531" t="s">
        <v>42</v>
      </c>
      <c r="AF88" s="282" t="s">
        <v>471</v>
      </c>
      <c r="AG88" s="282" t="s">
        <v>472</v>
      </c>
      <c r="AH88" s="282" t="s">
        <v>826</v>
      </c>
      <c r="AI88" s="41" t="s">
        <v>473</v>
      </c>
      <c r="AJ88" s="41" t="s">
        <v>421</v>
      </c>
      <c r="AK88" s="214" t="s">
        <v>951</v>
      </c>
      <c r="AL88" s="123">
        <v>0.5</v>
      </c>
      <c r="AM88" s="180" t="s">
        <v>1007</v>
      </c>
      <c r="AN88" s="282" t="s">
        <v>834</v>
      </c>
      <c r="AO88" s="282" t="s">
        <v>466</v>
      </c>
      <c r="AP88" s="282" t="s">
        <v>836</v>
      </c>
      <c r="AQ88" s="282" t="s">
        <v>467</v>
      </c>
      <c r="AR88" s="75" t="s">
        <v>428</v>
      </c>
      <c r="AS88" s="214" t="s">
        <v>952</v>
      </c>
      <c r="AT88" s="123">
        <v>0.5</v>
      </c>
      <c r="AU88" s="180" t="s">
        <v>1007</v>
      </c>
      <c r="AV88" s="350" t="s">
        <v>503</v>
      </c>
      <c r="AW88" s="348" t="s">
        <v>953</v>
      </c>
      <c r="AX88" s="355" t="s">
        <v>954</v>
      </c>
    </row>
    <row r="89" spans="1:50" s="39" customFormat="1" ht="303.75" customHeight="1" x14ac:dyDescent="0.25">
      <c r="A89" s="436"/>
      <c r="B89" s="378"/>
      <c r="C89" s="378"/>
      <c r="D89" s="381"/>
      <c r="E89" s="381"/>
      <c r="F89" s="353"/>
      <c r="G89" s="353"/>
      <c r="H89" s="353"/>
      <c r="I89" s="353"/>
      <c r="J89" s="353"/>
      <c r="K89" s="461"/>
      <c r="L89" s="461"/>
      <c r="M89" s="469"/>
      <c r="N89" s="353"/>
      <c r="O89" s="353"/>
      <c r="P89" s="466"/>
      <c r="Q89" s="466"/>
      <c r="R89" s="466"/>
      <c r="S89" s="469"/>
      <c r="T89" s="466"/>
      <c r="U89" s="353"/>
      <c r="V89" s="466"/>
      <c r="W89" s="466"/>
      <c r="X89" s="466"/>
      <c r="Y89" s="469"/>
      <c r="Z89" s="466"/>
      <c r="AA89" s="461"/>
      <c r="AB89" s="461"/>
      <c r="AC89" s="464"/>
      <c r="AD89" s="353"/>
      <c r="AE89" s="464"/>
      <c r="AF89" s="282" t="s">
        <v>474</v>
      </c>
      <c r="AG89" s="282" t="s">
        <v>472</v>
      </c>
      <c r="AH89" s="282" t="s">
        <v>827</v>
      </c>
      <c r="AI89" s="41" t="s">
        <v>475</v>
      </c>
      <c r="AJ89" s="41" t="s">
        <v>459</v>
      </c>
      <c r="AK89" s="214" t="s">
        <v>955</v>
      </c>
      <c r="AL89" s="123">
        <v>1</v>
      </c>
      <c r="AM89" s="180" t="s">
        <v>1007</v>
      </c>
      <c r="AN89" s="282" t="s">
        <v>520</v>
      </c>
      <c r="AO89" s="282" t="s">
        <v>520</v>
      </c>
      <c r="AP89" s="282" t="s">
        <v>520</v>
      </c>
      <c r="AQ89" s="282" t="s">
        <v>513</v>
      </c>
      <c r="AR89" s="282" t="s">
        <v>513</v>
      </c>
      <c r="AS89" s="282"/>
      <c r="AT89" s="282" t="s">
        <v>621</v>
      </c>
      <c r="AU89" s="267" t="s">
        <v>621</v>
      </c>
      <c r="AV89" s="351"/>
      <c r="AW89" s="353"/>
      <c r="AX89" s="458"/>
    </row>
    <row r="90" spans="1:50" s="39" customFormat="1" ht="139.5" customHeight="1" x14ac:dyDescent="0.25">
      <c r="A90" s="436"/>
      <c r="B90" s="378"/>
      <c r="C90" s="378"/>
      <c r="D90" s="381"/>
      <c r="E90" s="381"/>
      <c r="F90" s="353"/>
      <c r="G90" s="353"/>
      <c r="H90" s="353"/>
      <c r="I90" s="353"/>
      <c r="J90" s="353"/>
      <c r="K90" s="461"/>
      <c r="L90" s="461"/>
      <c r="M90" s="469"/>
      <c r="N90" s="353"/>
      <c r="O90" s="353"/>
      <c r="P90" s="466"/>
      <c r="Q90" s="466"/>
      <c r="R90" s="466"/>
      <c r="S90" s="469"/>
      <c r="T90" s="466"/>
      <c r="U90" s="353"/>
      <c r="V90" s="466"/>
      <c r="W90" s="466"/>
      <c r="X90" s="466"/>
      <c r="Y90" s="469"/>
      <c r="Z90" s="466"/>
      <c r="AA90" s="461"/>
      <c r="AB90" s="461"/>
      <c r="AC90" s="464"/>
      <c r="AD90" s="353"/>
      <c r="AE90" s="464"/>
      <c r="AF90" s="282" t="s">
        <v>476</v>
      </c>
      <c r="AG90" s="282" t="s">
        <v>477</v>
      </c>
      <c r="AH90" s="282" t="s">
        <v>828</v>
      </c>
      <c r="AI90" s="41" t="s">
        <v>479</v>
      </c>
      <c r="AJ90" s="41" t="s">
        <v>478</v>
      </c>
      <c r="AK90" s="215" t="s">
        <v>956</v>
      </c>
      <c r="AL90" s="123">
        <v>1</v>
      </c>
      <c r="AM90" s="180" t="s">
        <v>1007</v>
      </c>
      <c r="AN90" s="282" t="s">
        <v>520</v>
      </c>
      <c r="AO90" s="282" t="s">
        <v>520</v>
      </c>
      <c r="AP90" s="282" t="s">
        <v>520</v>
      </c>
      <c r="AQ90" s="282" t="s">
        <v>513</v>
      </c>
      <c r="AR90" s="282" t="s">
        <v>513</v>
      </c>
      <c r="AS90" s="282" t="s">
        <v>620</v>
      </c>
      <c r="AT90" s="282" t="s">
        <v>621</v>
      </c>
      <c r="AU90" s="267" t="s">
        <v>621</v>
      </c>
      <c r="AV90" s="351"/>
      <c r="AW90" s="353"/>
      <c r="AX90" s="458"/>
    </row>
    <row r="91" spans="1:50" s="39" customFormat="1" ht="297.75" customHeight="1" x14ac:dyDescent="0.25">
      <c r="A91" s="436"/>
      <c r="B91" s="378"/>
      <c r="C91" s="378"/>
      <c r="D91" s="381"/>
      <c r="E91" s="381"/>
      <c r="F91" s="353"/>
      <c r="G91" s="353"/>
      <c r="H91" s="353"/>
      <c r="I91" s="353"/>
      <c r="J91" s="353"/>
      <c r="K91" s="461"/>
      <c r="L91" s="461"/>
      <c r="M91" s="469"/>
      <c r="N91" s="353"/>
      <c r="O91" s="353"/>
      <c r="P91" s="466"/>
      <c r="Q91" s="466"/>
      <c r="R91" s="466"/>
      <c r="S91" s="469"/>
      <c r="T91" s="466"/>
      <c r="U91" s="353"/>
      <c r="V91" s="466"/>
      <c r="W91" s="466"/>
      <c r="X91" s="466"/>
      <c r="Y91" s="469"/>
      <c r="Z91" s="466"/>
      <c r="AA91" s="461"/>
      <c r="AB91" s="461"/>
      <c r="AC91" s="464"/>
      <c r="AD91" s="353"/>
      <c r="AE91" s="464"/>
      <c r="AF91" s="282" t="s">
        <v>480</v>
      </c>
      <c r="AG91" s="282" t="s">
        <v>481</v>
      </c>
      <c r="AH91" s="282" t="s">
        <v>829</v>
      </c>
      <c r="AI91" s="41" t="s">
        <v>482</v>
      </c>
      <c r="AJ91" s="41" t="s">
        <v>483</v>
      </c>
      <c r="AK91" s="215" t="s">
        <v>957</v>
      </c>
      <c r="AL91" s="123">
        <v>1</v>
      </c>
      <c r="AM91" s="180" t="s">
        <v>1007</v>
      </c>
      <c r="AN91" s="282" t="s">
        <v>835</v>
      </c>
      <c r="AO91" s="282" t="s">
        <v>468</v>
      </c>
      <c r="AP91" s="282" t="s">
        <v>837</v>
      </c>
      <c r="AQ91" s="282" t="s">
        <v>469</v>
      </c>
      <c r="AR91" s="75" t="s">
        <v>470</v>
      </c>
      <c r="AS91" s="214" t="s">
        <v>958</v>
      </c>
      <c r="AT91" s="123">
        <v>0.5</v>
      </c>
      <c r="AU91" s="180" t="s">
        <v>1007</v>
      </c>
      <c r="AV91" s="351"/>
      <c r="AW91" s="353"/>
      <c r="AX91" s="458"/>
    </row>
    <row r="92" spans="1:50" s="39" customFormat="1" ht="125.25" customHeight="1" x14ac:dyDescent="0.25">
      <c r="A92" s="436"/>
      <c r="B92" s="379"/>
      <c r="C92" s="379"/>
      <c r="D92" s="382"/>
      <c r="E92" s="382"/>
      <c r="F92" s="354"/>
      <c r="G92" s="354"/>
      <c r="H92" s="354"/>
      <c r="I92" s="354"/>
      <c r="J92" s="354"/>
      <c r="K92" s="471"/>
      <c r="L92" s="471"/>
      <c r="M92" s="456"/>
      <c r="N92" s="354"/>
      <c r="O92" s="354"/>
      <c r="P92" s="435"/>
      <c r="Q92" s="435"/>
      <c r="R92" s="435"/>
      <c r="S92" s="456"/>
      <c r="T92" s="435"/>
      <c r="U92" s="354"/>
      <c r="V92" s="435"/>
      <c r="W92" s="435"/>
      <c r="X92" s="435"/>
      <c r="Y92" s="456"/>
      <c r="Z92" s="435"/>
      <c r="AA92" s="471"/>
      <c r="AB92" s="471"/>
      <c r="AC92" s="454"/>
      <c r="AD92" s="354"/>
      <c r="AE92" s="454"/>
      <c r="AF92" s="282" t="s">
        <v>484</v>
      </c>
      <c r="AG92" s="282" t="s">
        <v>485</v>
      </c>
      <c r="AH92" s="282" t="s">
        <v>830</v>
      </c>
      <c r="AI92" s="96">
        <v>45474</v>
      </c>
      <c r="AJ92" s="41" t="s">
        <v>486</v>
      </c>
      <c r="AK92" s="214" t="s">
        <v>959</v>
      </c>
      <c r="AL92" s="123">
        <v>0.6</v>
      </c>
      <c r="AM92" s="214" t="s">
        <v>1007</v>
      </c>
      <c r="AN92" s="282" t="s">
        <v>520</v>
      </c>
      <c r="AO92" s="282" t="s">
        <v>520</v>
      </c>
      <c r="AP92" s="282" t="s">
        <v>520</v>
      </c>
      <c r="AQ92" s="282" t="s">
        <v>513</v>
      </c>
      <c r="AR92" s="282" t="s">
        <v>513</v>
      </c>
      <c r="AS92" s="282" t="s">
        <v>620</v>
      </c>
      <c r="AT92" s="282" t="s">
        <v>621</v>
      </c>
      <c r="AU92" s="267" t="s">
        <v>621</v>
      </c>
      <c r="AV92" s="352"/>
      <c r="AW92" s="354"/>
      <c r="AX92" s="459"/>
    </row>
    <row r="93" spans="1:50" s="39" customFormat="1" ht="297.75" customHeight="1" x14ac:dyDescent="0.25">
      <c r="A93" s="436"/>
      <c r="B93" s="357" t="str">
        <f>IF([8]Ficha3!$V$13="","",[8]Ficha3!$V$13)</f>
        <v xml:space="preserve">Riesgo de Gestión </v>
      </c>
      <c r="C93" s="357" t="str">
        <f>IF([8]Ficha3!$AY$24="","",[8]Ficha3!$AY$24)</f>
        <v>Operativo</v>
      </c>
      <c r="D93" s="359" t="s">
        <v>156</v>
      </c>
      <c r="E93" s="359" t="s">
        <v>371</v>
      </c>
      <c r="F93" s="348" t="str">
        <f>CONCATENATE(IF([8]Ficha3!$D$29="","",[8]Ficha3!$D$29),"
",IF([8]Ficha3!$D$30="","",[8]Ficha3!$D$30),"
",IF([8]Ficha3!$D$31="","",[8]Ficha3!$D$31),"
",IF([8]Ficha3!$D$32="","",[8]Ficha3!$D$32),"
",IF([8]Ficha3!$D$33="","",[8]Ficha3!$D$33),"
",IF([8]Ficha3!$D$34="","",[8]Ficha3!$D$34))</f>
        <v xml:space="preserve">--- Todos los Procedimientos Administrativos
</v>
      </c>
      <c r="G93" s="348" t="str">
        <f>IF([8]Ficha3!$AD$29="","",[8]Ficha3!$AD$29)</f>
        <v>Todos los procesos en el Sistema Integrado de Gestión</v>
      </c>
      <c r="H93" s="348" t="s">
        <v>498</v>
      </c>
      <c r="I93" s="348" t="s">
        <v>252</v>
      </c>
      <c r="J93" s="348" t="s">
        <v>372</v>
      </c>
      <c r="K93" s="363" t="str">
        <f>IF([8]Ficha3!$J$72="","",[8]Ficha3!$J$72)</f>
        <v>Posible (3)</v>
      </c>
      <c r="L93" s="363" t="str">
        <f>IF([8]Ficha3!$J$79="","",[8]Ficha3!$J$79)</f>
        <v>Moderado (3)</v>
      </c>
      <c r="M93" s="365" t="str">
        <f>IF([8]Ficha3!$AP$68="","",[8]Ficha3!$AP$68)</f>
        <v>Extrema</v>
      </c>
      <c r="N93" s="348" t="str">
        <f>IF([8]Ficha3!$AP$72="","",[8]Ficha3!$AP$72)</f>
        <v>La probalidad de que se materialice el riesgo es extrema, por lo tanto es necesario implementar acciones de mejora inmediatas. Si no estan almacenados y digitados los archivos fisicos podemos incurrir en sanciones legales por perdida de informacion</v>
      </c>
      <c r="O93" s="348" t="str">
        <f>CONCATENATE(IF([8]Ficha3!$D$87="","",[8]Ficha3!$D$87),"
",IF([8]Ficha3!$D$88="","",[8]Ficha3!$D$88),"
",IF([8]Ficha3!$D$89="","",[8]Ficha3!$D$89),"
",IF([8]Ficha3!$D$90="","",[8]Ficha3!$D$90),"
",IF([8]Ficha3!$D$91="","",[8]Ficha3!$D$91),"
",IF([8]Ficha3!$D$92="","",[8]Ficha3!$D$92),"
",IF([8]Ficha3!$D$93="","",[8]Ficha3!$D$93),"
",IF([8]Ficha3!$D$94="","",[8]Ficha3!$D$94),"
",IF([8]Ficha3!$D$95="","",[8]Ficha3!$D$95),"
",IF([8]Ficha3!$D$96="","",[8]Ficha3!$D$96))</f>
        <v xml:space="preserve">Habilitar un nuevo espacio para el almacenamiento de la informacion
</v>
      </c>
      <c r="P93" s="367" t="str">
        <f>CONCATENATE(IF([8]Ficha3!$AL$87="","",[8]Ficha3!$AL$87),"
",IF([8]Ficha3!$AL$88="","",[8]Ficha3!$AL$88),"
",IF([8]Ficha3!$AL$89="","",[8]Ficha3!$AL$89),"
",IF([8]Ficha3!$AL$90="","",[8]Ficha3!$AL$90),"
",IF([8]Ficha3!$AL$91="","",[8]Ficha3!$AL$91),"
",IF([8]Ficha3!$AL$92="","",[8]Ficha3!$AL$92),"
",IF([8]Ficha3!$AL$93="","",[8]Ficha3!$AL$93),"
",IF([8]Ficha3!$AL$94="","",[8]Ficha3!$AL$94),"
",IF([8]Ficha3!$AL$95="","",[8]Ficha3!$AL$95),"
",IF([8]Ficha3!$AL$96="","",[8]Ficha3!$AL$96))</f>
        <v xml:space="preserve">Fuerte
</v>
      </c>
      <c r="Q93" s="367" t="str">
        <f>CONCATENATE(IF([8]Ficha3!$AR$87="","",[8]Ficha3!$AR$87),"
",IF([8]Ficha3!$AR$88="","",[8]Ficha3!$AR$88),"
",IF([8]Ficha3!$AR$89="","",[8]Ficha3!$AR$89),"
",IF([8]Ficha3!$AR$90="","",[8]Ficha3!$AR$90),"
",IF([8]Ficha3!$AR$91="","",[8]Ficha3!$AR$91),"
",IF([8]Ficha3!$AR$92="","",[8]Ficha3!$AR$92),"
",IF([8]Ficha3!$AR$93="","",[8]Ficha3!$AR$93),"
",IF([8]Ficha3!$AR$94="","",[8]Ficha3!$AR$94),"
",IF([8]Ficha3!$AR$95="","",[8]Ficha3!$AR$95),"
",IF([8]Ficha3!$AR$96="","",[8]Ficha3!$AR$96))</f>
        <v xml:space="preserve">Moderado
</v>
      </c>
      <c r="R93" s="367" t="str">
        <f>CONCATENATE(IF([8]Ficha3!$AT$87="","",[8]Ficha3!$AT$87),"
",IF([8]Ficha3!$AT$88="","",[8]Ficha3!$AT$88),"
",IF([8]Ficha3!$AT$89="","",[8]Ficha3!$AT$89),"
",IF([8]Ficha3!$AT$90="","",[8]Ficha3!$AT$90),"
",IF([8]Ficha3!$AT$91="","",[8]Ficha3!$AT$91),"
",IF([8]Ficha3!$AT$92="","",[8]Ficha3!$AT$92),"
",IF([8]Ficha3!$AT$93="","",[8]Ficha3!$AT$93),"
",IF([8]Ficha3!$AT$94="","",[8]Ficha3!$AT$94),"
",IF([8]Ficha3!$AT$95="","",[8]Ficha3!$AT$95),"
",IF([8]Ficha3!$AT$96="","",[8]Ficha3!$AT$96))</f>
        <v xml:space="preserve">Moderado
</v>
      </c>
      <c r="S93" s="365" t="str">
        <f>IF([8]Ficha3!$AW$87="","",[8]Ficha3!$AW$87)</f>
        <v>Moderado</v>
      </c>
      <c r="T93" s="367" t="str">
        <f>IF([8]Ficha3!$AZ$87="","",[8]Ficha3!$AZ$87)</f>
        <v>No disminuye</v>
      </c>
      <c r="U93" s="348" t="str">
        <f>CONCATENATE(IF([8]Ficha3!$D$102="","",[8]Ficha3!$D$102),"
",IF([8]Ficha3!$D$103="","",[8]Ficha3!$D$103),"
",IF([8]Ficha3!$D$104="","",[8]Ficha3!$D$104),"
",IF([8]Ficha3!$D$105="","",[8]Ficha3!$D$105),"
",IF([8]Ficha3!$D$106="","",[8]Ficha3!$D$106),"
",IF([8]Ficha3!$D$107="","",[8]Ficha3!$D$107),"
",IF([8]Ficha3!$D$108="","",[8]Ficha3!$D$108),"
",IF([8]Ficha3!$D$109="","",[8]Ficha3!$D$109),"
",IF([8]Ficha3!$D$110="","",[8]Ficha3!$D$110),"
",IF([8]Ficha3!$D$111="","",[8]Ficha3!$D$111))</f>
        <v xml:space="preserve">Traladar el archivo de sitio de almacenamiento
</v>
      </c>
      <c r="V93" s="367" t="str">
        <f>CONCATENATE(IF([8]Ficha3!$AL$102="","",[8]Ficha3!$AL$102),"
",IF([8]Ficha3!$AL$103="","",[8]Ficha3!$AL$103),"
",IF([8]Ficha3!$AL$104="","",[8]Ficha3!$AL$104),"
",IF([8]Ficha3!$AL$105="","",[8]Ficha3!$AL$105),"
",IF([8]Ficha3!$AL$106="","",[8]Ficha3!$AL$106),"
",IF([8]Ficha3!$AL$107="","",[8]Ficha3!$AL$107),"
",IF([8]Ficha3!$AL$108="","",[8]Ficha3!$AL$108),"
",IF([8]Ficha3!$AL$109="","",[8]Ficha3!$AL$109),"
",IF([8]Ficha3!$AL$110="","",[8]Ficha3!$AL$110),"
",IF([8]Ficha3!$AL$111="","",[8]Ficha3!$AL$111))</f>
        <v xml:space="preserve">Fuerte
</v>
      </c>
      <c r="W93" s="367" t="str">
        <f>CONCATENATE(IF([8]Ficha3!$AR$102="","",[8]Ficha3!$AR$102),"
",IF([8]Ficha3!$AR$103="","",[8]Ficha3!$AR$103),"
",IF([8]Ficha3!$AR$104="","",[8]Ficha3!$AR$104),"
",IF([8]Ficha3!$AR$105="","",[8]Ficha3!$AR$105),"
",IF([8]Ficha3!$AR$106="","",[8]Ficha3!$AR$106),"
",IF([8]Ficha3!$AR$107="","",[8]Ficha3!$AR$107),"
",IF([8]Ficha3!$AR$108="","",[8]Ficha3!$AR$108),"
",IF([8]Ficha3!$AR$109="","",[8]Ficha3!$AR$109),"
",IF([8]Ficha3!$AR$110="","",[8]Ficha3!$AR$110),"
",IF([8]Ficha3!$AR$111="","",[8]Ficha3!$AR$111))</f>
        <v xml:space="preserve">Moderado
</v>
      </c>
      <c r="X93" s="367" t="str">
        <f>CONCATENATE(IF([8]Ficha3!$AT$102="","",[8]Ficha3!$AT$102),"
",IF([8]Ficha3!$AT$103="","",[8]Ficha3!$AT$103),"
",IF([8]Ficha3!$AT$104="","",[8]Ficha3!$AT$104),"
",IF([8]Ficha3!$AT$105="","",[8]Ficha3!$AT$105),"
",IF([8]Ficha3!$AT$106="","",[8]Ficha3!$AT$106),"
",IF([8]Ficha3!$AT$107="","",[8]Ficha3!$AT$107),"
",IF([8]Ficha3!$AT$108="","",[8]Ficha3!$AT$108),"
",IF([8]Ficha3!$AT$109="","",[8]Ficha3!$AT$109),"
",IF([8]Ficha3!$AT$110="","",[8]Ficha3!$AT$110),"
",IF([8]Ficha3!$AT$111="","",[8]Ficha3!$AT$111))</f>
        <v xml:space="preserve">Moderado
</v>
      </c>
      <c r="Y93" s="365" t="str">
        <f>IF([8]Ficha3!$AW$102="","",[8]Ficha3!$AW$102)</f>
        <v>Moderado</v>
      </c>
      <c r="Z93" s="367" t="str">
        <f>IF([8]Ficha3!$AZ$102="","",[8]Ficha3!$AZ$102)</f>
        <v>No disminuye</v>
      </c>
      <c r="AA93" s="363" t="str">
        <f>IF([8]Ficha3!$J$127="","",[8]Ficha3!$J$127)</f>
        <v>Posible (3)</v>
      </c>
      <c r="AB93" s="363" t="str">
        <f>IF([8]Ficha3!$J$134="","",[8]Ficha3!$J$134)</f>
        <v>Moderado (3)</v>
      </c>
      <c r="AC93" s="531" t="str">
        <f>IF([8]Ficha3!$AP$126="","",[8]Ficha3!$AP$126)</f>
        <v>Alta</v>
      </c>
      <c r="AD93" s="348" t="str">
        <f>IF([8]Ficha3!$AP$130="","",[8]Ficha3!$AP$130)</f>
        <v>Se determina que la valoracion del riesgo residual es alta teniendo en cuenta el resultado de los controles ya existentes y se estableceran  acciones que eviten la materializacion del riesgo y se pueda reducir la ubicación del riesgo</v>
      </c>
      <c r="AE93" s="531" t="s">
        <v>42</v>
      </c>
      <c r="AF93" s="282" t="s">
        <v>491</v>
      </c>
      <c r="AG93" s="282" t="s">
        <v>492</v>
      </c>
      <c r="AH93" s="282" t="s">
        <v>831</v>
      </c>
      <c r="AI93" s="41" t="s">
        <v>493</v>
      </c>
      <c r="AJ93" s="41" t="s">
        <v>459</v>
      </c>
      <c r="AK93" s="214" t="s">
        <v>960</v>
      </c>
      <c r="AL93" s="303">
        <v>0.7</v>
      </c>
      <c r="AM93" s="180" t="s">
        <v>1007</v>
      </c>
      <c r="AN93" s="282" t="s">
        <v>838</v>
      </c>
      <c r="AO93" s="282" t="s">
        <v>490</v>
      </c>
      <c r="AP93" s="282" t="s">
        <v>840</v>
      </c>
      <c r="AQ93" s="282" t="s">
        <v>488</v>
      </c>
      <c r="AR93" s="75" t="s">
        <v>489</v>
      </c>
      <c r="AS93" s="214" t="s">
        <v>961</v>
      </c>
      <c r="AT93" s="123">
        <v>0.5</v>
      </c>
      <c r="AU93" s="180" t="s">
        <v>1007</v>
      </c>
      <c r="AV93" s="350" t="s">
        <v>962</v>
      </c>
      <c r="AW93" s="348" t="s">
        <v>727</v>
      </c>
      <c r="AX93" s="355" t="s">
        <v>963</v>
      </c>
    </row>
    <row r="94" spans="1:50" s="39" customFormat="1" ht="277.5" customHeight="1" x14ac:dyDescent="0.25">
      <c r="A94" s="436"/>
      <c r="B94" s="379"/>
      <c r="C94" s="379"/>
      <c r="D94" s="382"/>
      <c r="E94" s="382"/>
      <c r="F94" s="354"/>
      <c r="G94" s="354"/>
      <c r="H94" s="354"/>
      <c r="I94" s="354"/>
      <c r="J94" s="354"/>
      <c r="K94" s="471"/>
      <c r="L94" s="471"/>
      <c r="M94" s="456"/>
      <c r="N94" s="354"/>
      <c r="O94" s="354"/>
      <c r="P94" s="435"/>
      <c r="Q94" s="435"/>
      <c r="R94" s="435"/>
      <c r="S94" s="456"/>
      <c r="T94" s="435"/>
      <c r="U94" s="354"/>
      <c r="V94" s="435"/>
      <c r="W94" s="435"/>
      <c r="X94" s="435"/>
      <c r="Y94" s="456"/>
      <c r="Z94" s="435"/>
      <c r="AA94" s="471"/>
      <c r="AB94" s="471"/>
      <c r="AC94" s="454"/>
      <c r="AD94" s="354"/>
      <c r="AE94" s="454"/>
      <c r="AF94" s="282" t="s">
        <v>494</v>
      </c>
      <c r="AG94" s="282" t="s">
        <v>495</v>
      </c>
      <c r="AH94" s="282" t="s">
        <v>832</v>
      </c>
      <c r="AI94" s="41" t="s">
        <v>496</v>
      </c>
      <c r="AJ94" s="41" t="s">
        <v>497</v>
      </c>
      <c r="AK94" s="216" t="s">
        <v>964</v>
      </c>
      <c r="AL94" s="165">
        <v>0.7</v>
      </c>
      <c r="AM94" s="180" t="s">
        <v>1007</v>
      </c>
      <c r="AN94" s="282" t="s">
        <v>839</v>
      </c>
      <c r="AO94" s="282" t="s">
        <v>487</v>
      </c>
      <c r="AP94" s="282" t="s">
        <v>841</v>
      </c>
      <c r="AQ94" s="282" t="s">
        <v>469</v>
      </c>
      <c r="AR94" s="75" t="s">
        <v>470</v>
      </c>
      <c r="AS94" s="84" t="s">
        <v>965</v>
      </c>
      <c r="AT94" s="123" t="s">
        <v>933</v>
      </c>
      <c r="AU94" s="180" t="s">
        <v>1007</v>
      </c>
      <c r="AV94" s="352"/>
      <c r="AW94" s="354"/>
      <c r="AX94" s="459"/>
    </row>
    <row r="95" spans="1:50" s="39" customFormat="1" ht="252" customHeight="1" x14ac:dyDescent="0.25">
      <c r="A95" s="436"/>
      <c r="B95" s="357" t="str">
        <f>IF([8]Ficha4!$V$13="","",[8]Ficha4!$V$13)</f>
        <v xml:space="preserve">Riesgo de Gestión </v>
      </c>
      <c r="C95" s="357" t="str">
        <f>IF([8]Ficha3!$AY$24="","",[8]Ficha3!$AY$24)</f>
        <v>Operativo</v>
      </c>
      <c r="D95" s="359" t="s">
        <v>253</v>
      </c>
      <c r="E95" s="359" t="s">
        <v>373</v>
      </c>
      <c r="F95" s="348" t="str">
        <f>CONCATENATE(IF([8]Ficha4!$D$29="","",[8]Ficha4!$D$29),"
",IF([8]Ficha4!$D$30="","",[8]Ficha4!$D$30),"
",IF([8]Ficha4!$D$31="","",[8]Ficha4!$D$31),"
",IF([8]Ficha4!$D$32="","",[8]Ficha4!$D$32),"
",IF([8]Ficha4!$D$33="","",[8]Ficha4!$D$33),"
",IF([8]Ficha4!$D$34="","",[8]Ficha4!$D$34))</f>
        <v xml:space="preserve">--- Todos los Trámites
</v>
      </c>
      <c r="G95" s="348" t="str">
        <f>IF([8]Ficha4!$AD$29="","",[8]Ficha4!$AD$29)</f>
        <v>Todos los procesos en el Sistema Integrado de Gestión</v>
      </c>
      <c r="H95" s="348" t="s">
        <v>501</v>
      </c>
      <c r="I95" s="348" t="s">
        <v>502</v>
      </c>
      <c r="J95" s="348" t="s">
        <v>374</v>
      </c>
      <c r="K95" s="532" t="str">
        <f>IF([8]Ficha4!$J$72="","",[8]Ficha4!$J$72)</f>
        <v>Posible (3)</v>
      </c>
      <c r="L95" s="532" t="str">
        <f>IF([8]Ficha4!$J$79="","",[8]Ficha4!$J$79)</f>
        <v>Moderado (3)</v>
      </c>
      <c r="M95" s="365" t="str">
        <f>IF([8]Ficha4!$AP$68="","",[8]Ficha4!$AP$68)</f>
        <v>Alta</v>
      </c>
      <c r="N95" s="348" t="s">
        <v>375</v>
      </c>
      <c r="O95" s="348" t="str">
        <f>CONCATENATE(IF([8]Ficha4!$D$87="","",[8]Ficha4!$D$87),"
",IF([8]Ficha4!$D$88="","",[8]Ficha4!$D$88),"
",IF([8]Ficha4!$D$89="","",[8]Ficha4!$D$89),"
",IF([8]Ficha4!$D$90="","",[8]Ficha4!$D$90),"
",IF([8]Ficha4!$D$91="","",[8]Ficha4!$D$91),"
",IF([8]Ficha4!$D$92="","",[8]Ficha4!$D$92),"
",IF([8]Ficha4!$D$93="","",[8]Ficha4!$D$93),"
",IF([8]Ficha4!$D$94="","",[8]Ficha4!$D$94),"
",IF([8]Ficha4!$D$95="","",[8]Ficha4!$D$95),"
",IF([8]Ficha4!$D$96="","",[8]Ficha4!$D$96))</f>
        <v xml:space="preserve">Realizar cronograma de mantenimiento
Dar aplicación al plan de emergencia
</v>
      </c>
      <c r="P95" s="367" t="str">
        <f>CONCATENATE(IF([8]Ficha4!$AL$87="","",[8]Ficha4!$AL$87),"
",IF([8]Ficha4!$AL$88="","",[8]Ficha4!$AL$88),"
",IF([8]Ficha4!$AL$89="","",[8]Ficha4!$AL$89),"
",IF([8]Ficha4!$AL$90="","",[8]Ficha4!$AL$90),"
",IF([8]Ficha4!$AL$91="","",[8]Ficha4!$AL$91),"
",IF([8]Ficha4!$AL$92="","",[8]Ficha4!$AL$92),"
",IF([8]Ficha4!$AL$93="","",[8]Ficha4!$AL$93),"
",IF([8]Ficha4!$AL$94="","",[8]Ficha4!$AL$94),"
",IF([8]Ficha4!$AL$95="","",[8]Ficha4!$AL$95),"
",IF([8]Ficha4!$AL$96="","",[8]Ficha4!$AL$96))</f>
        <v xml:space="preserve">Moderado
Moderado
</v>
      </c>
      <c r="Q95" s="367" t="str">
        <f>CONCATENATE(IF([8]Ficha4!$AR$87="","",[8]Ficha4!$AR$87),"
",IF([8]Ficha4!$AR$88="","",[8]Ficha4!$AR$88),"
",IF([8]Ficha4!$AR$89="","",[8]Ficha4!$AR$89),"
",IF([8]Ficha4!$AR$90="","",[8]Ficha4!$AR$90),"
",IF([8]Ficha4!$AR$91="","",[8]Ficha4!$AR$91),"
",IF([8]Ficha4!$AR$92="","",[8]Ficha4!$AR$92),"
",IF([8]Ficha4!$AR$93="","",[8]Ficha4!$AR$93),"
",IF([8]Ficha4!$AR$94="","",[8]Ficha4!$AR$94),"
",IF([8]Ficha4!$AR$95="","",[8]Ficha4!$AR$95),"
",IF([8]Ficha4!$AR$96="","",[8]Ficha4!$AR$96))</f>
        <v xml:space="preserve">Moderado
Moderado
</v>
      </c>
      <c r="R95" s="367" t="str">
        <f>CONCATENATE(IF([8]Ficha4!$AT$87="","",[8]Ficha4!$AT$87),"
",IF([8]Ficha4!$AT$88="","",[8]Ficha4!$AT$88),"
",IF([8]Ficha4!$AT$89="","",[8]Ficha4!$AT$89),"
",IF([8]Ficha4!$AT$90="","",[8]Ficha4!$AT$90),"
",IF([8]Ficha4!$AT$91="","",[8]Ficha4!$AT$91),"
",IF([8]Ficha4!$AT$92="","",[8]Ficha4!$AT$92),"
",IF([8]Ficha4!$AT$93="","",[8]Ficha4!$AT$93),"
",IF([8]Ficha4!$AT$94="","",[8]Ficha4!$AT$94),"
",IF([8]Ficha4!$AT$95="","",[8]Ficha4!$AT$95),"
",IF([8]Ficha4!$AT$96="","",[8]Ficha4!$AT$96))</f>
        <v xml:space="preserve">Moderado
Moderado
</v>
      </c>
      <c r="S95" s="365" t="str">
        <f>IF([8]Ficha4!$AW$87="","",[8]Ficha4!$AW$87)</f>
        <v>Moderado</v>
      </c>
      <c r="T95" s="367" t="str">
        <f>IF([8]Ficha4!$AZ$87="","",[8]Ficha4!$AZ$87)</f>
        <v>No disminuye</v>
      </c>
      <c r="U95" s="367" t="str">
        <f>CONCATENATE(IF([8]Ficha4!$D$102="","",[8]Ficha4!$D$102),"
",IF([8]Ficha4!$D$103="","",[8]Ficha4!$D$103),"
",IF([8]Ficha4!$D$104="","",[8]Ficha4!$D$104),"
",IF([8]Ficha4!$D$105="","",[8]Ficha4!$D$105),"
",IF([8]Ficha4!$D$106="","",[8]Ficha4!$D$106),"
",IF([8]Ficha4!$D$107="","",[8]Ficha4!$D$107),"
",IF([8]Ficha4!$D$108="","",[8]Ficha4!$D$108),"
",IF([8]Ficha4!$D$109="","",[8]Ficha4!$D$109),"
",IF([8]Ficha4!$D$110="","",[8]Ficha4!$D$110),"
",IF([8]Ficha4!$D$111="","",[8]Ficha4!$D$111))</f>
        <v xml:space="preserve">
</v>
      </c>
      <c r="V95" s="367" t="str">
        <f>CONCATENATE(IF([8]Ficha4!$AL$102="","",[8]Ficha4!$AL$102),"
",IF([8]Ficha4!$AL$103="","",[8]Ficha4!$AL$103),"
",IF([8]Ficha4!$AL$104="","",[8]Ficha4!$AL$104),"
",IF([8]Ficha4!$AL$105="","",[8]Ficha4!$AL$105),"
",IF([8]Ficha4!$AL$106="","",[8]Ficha4!$AL$106),"
",IF([8]Ficha4!$AL$107="","",[8]Ficha4!$AL$107),"
",IF([8]Ficha4!$AL$108="","",[8]Ficha4!$AL$108),"
",IF([8]Ficha4!$AL$109="","",[8]Ficha4!$AL$109),"
",IF([8]Ficha4!$AL$110="","",[8]Ficha4!$AL$110),"
",IF([8]Ficha4!$AL$111="","",[8]Ficha4!$AL$111))</f>
        <v xml:space="preserve">
</v>
      </c>
      <c r="W95" s="367" t="str">
        <f>CONCATENATE(IF([8]Ficha4!$AR$102="","",[8]Ficha4!$AR$102),"
",IF([8]Ficha4!$AR$103="","",[8]Ficha4!$AR$103),"
",IF([8]Ficha4!$AR$104="","",[8]Ficha4!$AR$104),"
",IF([8]Ficha4!$AR$105="","",[8]Ficha4!$AR$105),"
",IF([8]Ficha4!$AR$106="","",[8]Ficha4!$AR$106),"
",IF([8]Ficha4!$AR$107="","",[8]Ficha4!$AR$107),"
",IF([8]Ficha4!$AR$108="","",[8]Ficha4!$AR$108),"
",IF([8]Ficha4!$AR$109="","",[8]Ficha4!$AR$109),"
",IF([8]Ficha4!$AR$110="","",[8]Ficha4!$AR$110),"
",IF([8]Ficha4!$AR$111="","",[8]Ficha4!$AR$111))</f>
        <v xml:space="preserve">
</v>
      </c>
      <c r="X95" s="367" t="str">
        <f>CONCATENATE(IF([8]Ficha4!$AT$102="","",[8]Ficha4!$AT$102),"
",IF([8]Ficha4!$AT$103="","",[8]Ficha4!$AT$103),"
",IF([8]Ficha4!$AT$104="","",[8]Ficha4!$AT$104),"
",IF([8]Ficha4!$AT$105="","",[8]Ficha4!$AT$105),"
",IF([8]Ficha4!$AT$106="","",[8]Ficha4!$AT$106),"
",IF([8]Ficha4!$AT$107="","",[8]Ficha4!$AT$107),"
",IF([8]Ficha4!$AT$108="","",[8]Ficha4!$AT$108),"
",IF([8]Ficha4!$AT$109="","",[8]Ficha4!$AT$109),"
",IF([8]Ficha4!$AT$110="","",[8]Ficha4!$AT$110),"
",IF([8]Ficha4!$AT$111="","",[8]Ficha4!$AT$111))</f>
        <v xml:space="preserve">
</v>
      </c>
      <c r="Y95" s="365" t="str">
        <f>IF([8]Ficha4!$AW$102="","",[8]Ficha4!$AW$102)</f>
        <v/>
      </c>
      <c r="Z95" s="367" t="str">
        <f>IF([8]Ficha4!$AZ$102="","",[8]Ficha4!$AZ$102)</f>
        <v/>
      </c>
      <c r="AA95" s="363" t="str">
        <f>IF([8]Ficha4!$J$127="","",[8]Ficha4!$J$127)</f>
        <v>Posible (3)</v>
      </c>
      <c r="AB95" s="363" t="str">
        <f>IF([8]Ficha4!$J$134="","",[8]Ficha4!$J$134)</f>
        <v>Moderado (3)</v>
      </c>
      <c r="AC95" s="531" t="str">
        <f>IF([8]Ficha4!$AP$126="","",[8]Ficha4!$AP$126)</f>
        <v>Alta</v>
      </c>
      <c r="AD95" s="348" t="str">
        <f>IF([8]Ficha4!$AP$130="","",[8]Ficha4!$AP$130)</f>
        <v>Se determina que la valoracion del riesgo residual es alta teniendo en cuenta el resultado de los controles ya existentes y se estableceran  acciones que eviten la materializacion del riesgo y se pueda reducir la ubicación del riesgo</v>
      </c>
      <c r="AE95" s="531" t="s">
        <v>42</v>
      </c>
      <c r="AF95" s="282" t="s">
        <v>499</v>
      </c>
      <c r="AG95" s="236" t="s">
        <v>879</v>
      </c>
      <c r="AH95" s="282" t="s">
        <v>878</v>
      </c>
      <c r="AI95" s="44" t="s">
        <v>875</v>
      </c>
      <c r="AJ95" s="44" t="s">
        <v>874</v>
      </c>
      <c r="AK95" s="304" t="s">
        <v>966</v>
      </c>
      <c r="AL95" s="165">
        <v>1</v>
      </c>
      <c r="AM95" s="180" t="s">
        <v>1007</v>
      </c>
      <c r="AN95" s="282" t="s">
        <v>520</v>
      </c>
      <c r="AO95" s="282" t="s">
        <v>520</v>
      </c>
      <c r="AP95" s="282" t="s">
        <v>520</v>
      </c>
      <c r="AQ95" s="282" t="s">
        <v>513</v>
      </c>
      <c r="AR95" s="282" t="s">
        <v>513</v>
      </c>
      <c r="AS95" s="282" t="s">
        <v>620</v>
      </c>
      <c r="AT95" s="282" t="s">
        <v>621</v>
      </c>
      <c r="AU95" s="267" t="s">
        <v>621</v>
      </c>
      <c r="AV95" s="350" t="s">
        <v>967</v>
      </c>
      <c r="AW95" s="348" t="s">
        <v>728</v>
      </c>
      <c r="AX95" s="355" t="s">
        <v>376</v>
      </c>
    </row>
    <row r="96" spans="1:50" s="39" customFormat="1" ht="252.75" customHeight="1" thickBot="1" x14ac:dyDescent="0.3">
      <c r="A96" s="530"/>
      <c r="B96" s="358"/>
      <c r="C96" s="358"/>
      <c r="D96" s="360"/>
      <c r="E96" s="360"/>
      <c r="F96" s="349"/>
      <c r="G96" s="349"/>
      <c r="H96" s="349"/>
      <c r="I96" s="349"/>
      <c r="J96" s="349"/>
      <c r="K96" s="533"/>
      <c r="L96" s="533"/>
      <c r="M96" s="366"/>
      <c r="N96" s="349"/>
      <c r="O96" s="349"/>
      <c r="P96" s="368"/>
      <c r="Q96" s="368"/>
      <c r="R96" s="368"/>
      <c r="S96" s="366"/>
      <c r="T96" s="368"/>
      <c r="U96" s="368"/>
      <c r="V96" s="368"/>
      <c r="W96" s="368"/>
      <c r="X96" s="368"/>
      <c r="Y96" s="366"/>
      <c r="Z96" s="368"/>
      <c r="AA96" s="364"/>
      <c r="AB96" s="364"/>
      <c r="AC96" s="465"/>
      <c r="AD96" s="349"/>
      <c r="AE96" s="465"/>
      <c r="AF96" s="273" t="s">
        <v>500</v>
      </c>
      <c r="AG96" s="235" t="s">
        <v>877</v>
      </c>
      <c r="AH96" s="273" t="s">
        <v>833</v>
      </c>
      <c r="AI96" s="97" t="s">
        <v>876</v>
      </c>
      <c r="AJ96" s="97" t="s">
        <v>874</v>
      </c>
      <c r="AK96" s="305" t="s">
        <v>933</v>
      </c>
      <c r="AL96" s="305" t="s">
        <v>933</v>
      </c>
      <c r="AM96" s="181"/>
      <c r="AN96" s="116" t="s">
        <v>736</v>
      </c>
      <c r="AO96" s="116" t="s">
        <v>520</v>
      </c>
      <c r="AP96" s="8" t="s">
        <v>544</v>
      </c>
      <c r="AQ96" s="8" t="s">
        <v>544</v>
      </c>
      <c r="AR96" s="8" t="s">
        <v>544</v>
      </c>
      <c r="AS96" s="8" t="s">
        <v>544</v>
      </c>
      <c r="AT96" s="8" t="s">
        <v>544</v>
      </c>
      <c r="AU96" s="268" t="s">
        <v>544</v>
      </c>
      <c r="AV96" s="371"/>
      <c r="AW96" s="349"/>
      <c r="AX96" s="356"/>
    </row>
    <row r="97" spans="1:59" s="79" customFormat="1" ht="18" customHeight="1" thickBot="1" x14ac:dyDescent="0.3">
      <c r="AK97" s="151"/>
      <c r="AL97" s="122"/>
      <c r="AM97" s="177"/>
      <c r="AS97" s="151"/>
      <c r="AT97" s="122"/>
      <c r="AU97" s="177"/>
      <c r="AV97" s="114"/>
      <c r="AX97" s="115"/>
    </row>
    <row r="98" spans="1:59" s="39" customFormat="1" ht="256.5" customHeight="1" thickBot="1" x14ac:dyDescent="0.3">
      <c r="A98" s="372" t="s">
        <v>152</v>
      </c>
      <c r="B98" s="383" t="s">
        <v>47</v>
      </c>
      <c r="C98" s="383" t="s">
        <v>144</v>
      </c>
      <c r="D98" s="498" t="s">
        <v>153</v>
      </c>
      <c r="E98" s="498" t="s">
        <v>157</v>
      </c>
      <c r="F98" s="383" t="s">
        <v>81</v>
      </c>
      <c r="G98" s="510" t="str">
        <f>IF([9]Ficha1!$AD$29="","",[9]Ficha1!$AD$29)</f>
        <v>Todos los procesos en el Sistema Integrado de Gestión</v>
      </c>
      <c r="H98" s="510" t="str">
        <f>CONCATENATE(IF([9]Ficha1!$J$39="","",[9]Ficha1!$J$39),"
",IF([9]Ficha1!$J$40="","",[9]Ficha1!$J$40),"
",IF([9]Ficha1!$J$41="","",[9]Ficha1!$J$41),"
",IF([9]Ficha1!$J$42="","",[9]Ficha1!$J$42),"
",IF([9]Ficha1!$J$43="","",[9]Ficha1!$J$43),"
",IF([9]Ficha1!$J$44="","",[9]Ficha1!$J$44),"
",IF([9]Ficha1!$J$45="","",[9]Ficha1!$J$45),"
",IF([9]Ficha1!$J$46="","",[9]Ficha1!$J$46),"
",IF([9]Ficha1!$J$47="","",[9]Ficha1!$J$47),"
",IF([9]Ficha1!$J$48="","",[9]Ficha1!$J$48))</f>
        <v>Falta de actualización de la documentación de metodologías que incluye procedimientos, guía, formatos,etc para llevar a cabo una adecuada  gestión TICS.
0
0
0
0
0
0
0
0
0</v>
      </c>
      <c r="I98" s="510" t="str">
        <f>CONCATENATE(IF([9]Ficha1!$J$51="","",[9]Ficha1!$J$51),"
",IF([9]Ficha1!$J$52="","",[9]Ficha1!$J$52),"
",IF([9]Ficha1!$J$53="","",[9]Ficha1!$J$53),"
",IF([9]Ficha1!$J$54="","",[9]Ficha1!$J$54),"
",IF([9]Ficha1!$J$55="","",[9]Ficha1!$J$55),"
",IF([9]Ficha1!$J$56="","",[9]Ficha1!$J$56),"
",IF([9]Ficha1!$J$57="","",[9]Ficha1!$J$57),"
",IF([9]Ficha1!$J$58="","",[9]Ficha1!$J$58),"
",IF([9]Ficha1!$J$59="","",[9]Ficha1!$J$59),"
",IF([9]Ficha1!$J$60="","",[9]Ficha1!$J$60))</f>
        <v>0
0
0
0
0
0
0
0
0
0</v>
      </c>
      <c r="J98" s="510" t="str">
        <f>CONCATENATE(IF([9]Ficha1!$AD$39="","",[9]Ficha1!$AD$39),"
",IF([9]Ficha1!$AD$40="","",[9]Ficha1!$AD$40),"
",IF([9]Ficha1!$AD$41="","",[9]Ficha1!$AD$41),"
",IF([9]Ficha1!$AD$42="","",[9]Ficha1!$AD$42),"
",IF([9]Ficha1!$AD$43="","",[9]Ficha1!$AD$43),"
",IF([9]Ficha1!$AD$44="","",[9]Ficha1!$AD$44),"
",IF([9]Ficha1!$AD$45="","",[9]Ficha1!$AD$45),"
",IF([9]Ficha1!$AD$46="","",[9]Ficha1!$AD$46),"
",IF([9]Ficha1!$AD$47="","",[9]Ficha1!$AD$47),"
",IF([9]Ficha1!$AD$48="","",[9]Ficha1!$AD$48),"
",IF([9]Ficha1!$AD$49="","",[9]Ficha1!$AD$49),"
",IF([9]Ficha1!$AD$50="","",[9]Ficha1!$AD$50),"
",IF([9]Ficha1!$AD$51="","",[9]Ficha1!$AD$51),"
",IF([9]Ficha1!$AD$52="","",[9]Ficha1!$AD$52),"
",IF([9]Ficha1!$AD$53="","",[9]Ficha1!$AD$53),"
",IF([9]Ficha1!$AD$54="","",[9]Ficha1!$AD$54),"
",IF([9]Ficha1!$AD$55="","",[9]Ficha1!$AD$55),"
",IF([9]Ficha1!$AD$56="","",[9]Ficha1!$AD$56),"
",IF([9]Ficha1!$AD$57="","",[9]Ficha1!$AD$57),"
",IF([9]Ficha1!$AD$58="","",[9]Ficha1!$AD$58),"
",IF([9]Ficha1!$AD$59="","",[9]Ficha1!$AD$59),"
",IF([9]Ficha1!$AD$60="","",[9]Ficha1!$AD$60))</f>
        <v xml:space="preserve">
Retraso en las actividades diarias a realizar por parte de los funcionarios de la entidad
0
0
0
0
0
0
0
0
0
0
0
0
0
0
0
0
0
0
0
0
0</v>
      </c>
      <c r="K98" s="516" t="str">
        <f>IF([9]Ficha1!$J$72="","",[9]Ficha1!$J$72)</f>
        <v>Posible (3)</v>
      </c>
      <c r="L98" s="516" t="str">
        <f>IF([9]Ficha1!$J$79="","",[9]Ficha1!$J$79)</f>
        <v>Menor (2)</v>
      </c>
      <c r="M98" s="514" t="str">
        <f>IF([9]Ficha1!$AP$68="","",[9]Ficha1!$AP$68)</f>
        <v>Moderada</v>
      </c>
      <c r="N98" s="510">
        <f>IF([9]Ficha1!$AP$72="","",[9]Ficha1!$AP$72)</f>
        <v>0</v>
      </c>
      <c r="O98" s="510" t="str">
        <f>CONCATENATE(IF([9]Ficha1!$D$87="","",[9]Ficha1!$D$87),"
",IF([9]Ficha1!$D$88="","",[9]Ficha1!$D$88),"
",IF([9]Ficha1!$D$89="","",[9]Ficha1!$D$89),"
",IF([9]Ficha1!$D$90="","",[9]Ficha1!$D$90),"
",IF([9]Ficha1!$D$91="","",[9]Ficha1!$D$91),"
",IF([9]Ficha1!$D$92="","",[9]Ficha1!$D$92),"
",IF([9]Ficha1!$D$93="","",[9]Ficha1!$D$93),"
",IF([9]Ficha1!$D$94="","",[9]Ficha1!$D$94),"
",IF([9]Ficha1!$D$95="","",[9]Ficha1!$D$95),"
",IF([9]Ficha1!$D$96="","",[9]Ficha1!$D$96))</f>
        <v>Realizar el levantamiento de necesidades funcionales del personal
Validar las necesidades funcionales del funcionario y/o contratista antes de la asignación del equipo de computo.
0
0
0
0
0
0
0
0</v>
      </c>
      <c r="P98" s="512" t="str">
        <f>CONCATENATE(IF([9]Ficha1!$AL$87="","",[9]Ficha1!$AL$87),"
",IF([9]Ficha1!$AL$88="","",[9]Ficha1!$AL$88),"
",IF([9]Ficha1!$AL$89="","",[9]Ficha1!$AL$89),"
",IF([9]Ficha1!$AL$90="","",[9]Ficha1!$AL$90),"
",IF([9]Ficha1!$AL$91="","",[9]Ficha1!$AL$91),"
",IF([9]Ficha1!$AL$92="","",[9]Ficha1!$AL$92),"
",IF([9]Ficha1!$AL$93="","",[9]Ficha1!$AL$93),"
",IF([9]Ficha1!$AL$94="","",[9]Ficha1!$AL$94),"
",IF([9]Ficha1!$AL$95="","",[9]Ficha1!$AL$95),"
",IF([9]Ficha1!$AL$96="","",[9]Ficha1!$AL$96))</f>
        <v xml:space="preserve">Fuerte
Fuerte
</v>
      </c>
      <c r="Q98" s="512" t="str">
        <f>CONCATENATE(IF([9]Ficha1!$AR$87="","",[9]Ficha1!$AR$87),"
",IF([9]Ficha1!$AR$88="","",[9]Ficha1!$AR$88),"
",IF([9]Ficha1!$AR$89="","",[9]Ficha1!$AR$89),"
",IF([9]Ficha1!$AR$90="","",[9]Ficha1!$AR$90),"
",IF([9]Ficha1!$AR$91="","",[9]Ficha1!$AR$91),"
",IF([9]Ficha1!$AR$92="","",[9]Ficha1!$AR$92),"
",IF([9]Ficha1!$AR$93="","",[9]Ficha1!$AR$93),"
",IF([9]Ficha1!$AR$94="","",[9]Ficha1!$AR$94),"
",IF([9]Ficha1!$AR$95="","",[9]Ficha1!$AR$95),"
",IF([9]Ficha1!$AR$96="","",[9]Ficha1!$AR$96))</f>
        <v xml:space="preserve">Fuerte
Fuerte
</v>
      </c>
      <c r="R98" s="512" t="str">
        <f>CONCATENATE(IF([9]Ficha1!$AT$87="","",[9]Ficha1!$AT$87),"
",IF([9]Ficha1!$AT$88="","",[9]Ficha1!$AT$88),"
",IF([9]Ficha1!$AT$89="","",[9]Ficha1!$AT$89),"
",IF([9]Ficha1!$AT$90="","",[9]Ficha1!$AT$90),"
",IF([9]Ficha1!$AT$91="","",[9]Ficha1!$AT$91),"
",IF([9]Ficha1!$AT$92="","",[9]Ficha1!$AT$92),"
",IF([9]Ficha1!$AT$93="","",[9]Ficha1!$AT$93),"
",IF([9]Ficha1!$AT$94="","",[9]Ficha1!$AT$94),"
",IF([9]Ficha1!$AT$95="","",[9]Ficha1!$AT$95),"
",IF([9]Ficha1!$AT$96="","",[9]Ficha1!$AT$96))</f>
        <v xml:space="preserve">Fuerte
Fuerte
</v>
      </c>
      <c r="S98" s="514" t="str">
        <f>IF([9]Ficha1!$AW$87="","",[9]Ficha1!$AW$87)</f>
        <v>Fuerte</v>
      </c>
      <c r="T98" s="512" t="str">
        <f>IF([9]Ficha1!$AZ$87="","",[9]Ficha1!$AZ$87)</f>
        <v>Directamente</v>
      </c>
      <c r="U98" s="510" t="str">
        <f>CONCATENATE(IF([9]Ficha1!$D$102="","",[9]Ficha1!$D$102),"
",IF([9]Ficha1!$D$103="","",[9]Ficha1!$D$103),"
",IF([9]Ficha1!$D$104="","",[9]Ficha1!$D$104),"
",IF([9]Ficha1!$D$105="","",[9]Ficha1!$D$105),"
",IF([9]Ficha1!$D$106="","",[9]Ficha1!$D$106),"
",IF([9]Ficha1!$D$107="","",[9]Ficha1!$D$107),"
",IF([9]Ficha1!$D$108="","",[9]Ficha1!$D$108),"
",IF([9]Ficha1!$D$109="","",[9]Ficha1!$D$109),"
",IF([9]Ficha1!$D$110="","",[9]Ficha1!$D$110),"
",IF([9]Ficha1!$D$111="","",[9]Ficha1!$D$111))</f>
        <v>0
0
0
0
0
0
0
0
0
0</v>
      </c>
      <c r="V98" s="510" t="str">
        <f>CONCATENATE(IF([9]Ficha1!$AL$102="","",[9]Ficha1!$AL$102),"
",IF([9]Ficha1!$AL$103="","",[9]Ficha1!$AL$103),"
",IF([9]Ficha1!$AL$104="","",[9]Ficha1!$AL$104),"
",IF([9]Ficha1!$AL$105="","",[9]Ficha1!$AL$105),"
",IF([9]Ficha1!$AL$106="","",[9]Ficha1!$AL$106),"
",IF([9]Ficha1!$AL$107="","",[9]Ficha1!$AL$107),"
",IF([9]Ficha1!$AL$108="","",[9]Ficha1!$AL$108),"
",IF([9]Ficha1!$AL$109="","",[9]Ficha1!$AL$109),"
",IF([9]Ficha1!$AL$110="","",[9]Ficha1!$AL$110),"
",IF([9]Ficha1!$AL$111="","",[9]Ficha1!$AL$111))</f>
        <v xml:space="preserve">
</v>
      </c>
      <c r="W98" s="510" t="str">
        <f>CONCATENATE(IF([9]Ficha1!$AR$102="","",[9]Ficha1!$AR$102),"
",IF([9]Ficha1!$AR$103="","",[9]Ficha1!$AR$103),"
",IF([9]Ficha1!$AR$104="","",[9]Ficha1!$AR$104),"
",IF([9]Ficha1!$AR$105="","",[9]Ficha1!$AR$105),"
",IF([9]Ficha1!$AR$106="","",[9]Ficha1!$AR$106),"
",IF([9]Ficha1!$AR$107="","",[9]Ficha1!$AR$107),"
",IF([9]Ficha1!$AR$108="","",[9]Ficha1!$AR$108),"
",IF([9]Ficha1!$AR$109="","",[9]Ficha1!$AR$109),"
",IF([9]Ficha1!$AR$110="","",[9]Ficha1!$AR$110),"
",IF([9]Ficha1!$AR$111="","",[9]Ficha1!$AR$111))</f>
        <v xml:space="preserve">
</v>
      </c>
      <c r="X98" s="510" t="str">
        <f>CONCATENATE(IF([9]Ficha1!$AT$102="","",[9]Ficha1!$AT$102),"
",IF([9]Ficha1!$AT$103="","",[9]Ficha1!$AT$103),"
",IF([9]Ficha1!$AT$104="","",[9]Ficha1!$AT$104),"
",IF([9]Ficha1!$AT$105="","",[9]Ficha1!$AT$105),"
",IF([9]Ficha1!$AT$106="","",[9]Ficha1!$AT$106),"
",IF([9]Ficha1!$AT$107="","",[9]Ficha1!$AT$107),"
",IF([9]Ficha1!$AT$108="","",[9]Ficha1!$AT$108),"
",IF([9]Ficha1!$AT$109="","",[9]Ficha1!$AT$109),"
",IF([9]Ficha1!$AT$110="","",[9]Ficha1!$AT$110),"
",IF([9]Ficha1!$AT$111="","",[9]Ficha1!$AT$111))</f>
        <v xml:space="preserve">
</v>
      </c>
      <c r="Y98" s="588" t="str">
        <f>IF([9]Ficha1!$AW$102="","",[9]Ficha1!$AW$102)</f>
        <v/>
      </c>
      <c r="Z98" s="510" t="str">
        <f>IF([9]Ficha1!$AZ$102="","",[9]Ficha1!$AZ$102)</f>
        <v/>
      </c>
      <c r="AA98" s="470" t="str">
        <f>IF([9]Ficha1!$J$127="","",[9]Ficha1!$J$127)</f>
        <v>Rara vez (1)</v>
      </c>
      <c r="AB98" s="470" t="str">
        <f>IF([9]Ficha1!$J$134="","",[9]Ficha1!$J$134)</f>
        <v>Menor (2)</v>
      </c>
      <c r="AC98" s="592" t="str">
        <f>IF([9]Ficha1!$AP$126="","",[9]Ficha1!$AP$126)</f>
        <v>Baja</v>
      </c>
      <c r="AD98" s="510">
        <f>IF([9]Ficha1!$AP$130="","",[9]Ficha1!$AP$130)</f>
        <v>0</v>
      </c>
      <c r="AE98" s="586" t="s">
        <v>44</v>
      </c>
      <c r="AF98" s="281" t="s">
        <v>440</v>
      </c>
      <c r="AG98" s="20" t="s">
        <v>441</v>
      </c>
      <c r="AH98" s="20" t="s">
        <v>441</v>
      </c>
      <c r="AI98" s="20" t="s">
        <v>441</v>
      </c>
      <c r="AJ98" s="20" t="s">
        <v>441</v>
      </c>
      <c r="AK98" s="283" t="s">
        <v>78</v>
      </c>
      <c r="AL98" s="283" t="s">
        <v>78</v>
      </c>
      <c r="AM98" s="266" t="s">
        <v>78</v>
      </c>
      <c r="AN98" s="93" t="s">
        <v>433</v>
      </c>
      <c r="AO98" s="93" t="s">
        <v>434</v>
      </c>
      <c r="AP98" s="93" t="s">
        <v>854</v>
      </c>
      <c r="AQ98" s="94" t="s">
        <v>435</v>
      </c>
      <c r="AR98" s="95" t="s">
        <v>436</v>
      </c>
      <c r="AS98" s="94" t="s">
        <v>930</v>
      </c>
      <c r="AT98" s="139">
        <v>0.7</v>
      </c>
      <c r="AU98" s="183" t="s">
        <v>1007</v>
      </c>
      <c r="AV98" s="292"/>
      <c r="AW98" s="283" t="s">
        <v>109</v>
      </c>
      <c r="AX98" s="291" t="s">
        <v>109</v>
      </c>
      <c r="AY98" s="39" t="s">
        <v>109</v>
      </c>
    </row>
    <row r="99" spans="1:59" s="39" customFormat="1" ht="163.5" customHeight="1" x14ac:dyDescent="0.25">
      <c r="A99" s="373"/>
      <c r="B99" s="354"/>
      <c r="C99" s="354"/>
      <c r="D99" s="499"/>
      <c r="E99" s="499"/>
      <c r="F99" s="354"/>
      <c r="G99" s="511"/>
      <c r="H99" s="511"/>
      <c r="I99" s="511"/>
      <c r="J99" s="511"/>
      <c r="K99" s="517"/>
      <c r="L99" s="517"/>
      <c r="M99" s="515"/>
      <c r="N99" s="511"/>
      <c r="O99" s="511"/>
      <c r="P99" s="513"/>
      <c r="Q99" s="513"/>
      <c r="R99" s="513"/>
      <c r="S99" s="515"/>
      <c r="T99" s="513"/>
      <c r="U99" s="511"/>
      <c r="V99" s="511"/>
      <c r="W99" s="511"/>
      <c r="X99" s="511"/>
      <c r="Y99" s="589"/>
      <c r="Z99" s="511"/>
      <c r="AA99" s="471"/>
      <c r="AB99" s="471"/>
      <c r="AC99" s="593"/>
      <c r="AD99" s="511"/>
      <c r="AE99" s="587"/>
      <c r="AF99" s="288" t="s">
        <v>440</v>
      </c>
      <c r="AG99" s="288" t="s">
        <v>440</v>
      </c>
      <c r="AH99" s="288" t="s">
        <v>440</v>
      </c>
      <c r="AI99" s="288" t="s">
        <v>440</v>
      </c>
      <c r="AJ99" s="288" t="s">
        <v>440</v>
      </c>
      <c r="AK99" s="288" t="s">
        <v>440</v>
      </c>
      <c r="AL99" s="288" t="s">
        <v>440</v>
      </c>
      <c r="AM99" s="170" t="s">
        <v>440</v>
      </c>
      <c r="AN99" s="60" t="s">
        <v>437</v>
      </c>
      <c r="AO99" s="60" t="s">
        <v>438</v>
      </c>
      <c r="AP99" s="60" t="s">
        <v>855</v>
      </c>
      <c r="AQ99" s="61" t="s">
        <v>439</v>
      </c>
      <c r="AR99" s="61" t="s">
        <v>866</v>
      </c>
      <c r="AS99" s="94" t="s">
        <v>930</v>
      </c>
      <c r="AT99" s="139">
        <v>0.7</v>
      </c>
      <c r="AU99" s="184" t="s">
        <v>1007</v>
      </c>
      <c r="AV99" s="277"/>
      <c r="AW99" s="270"/>
      <c r="AX99" s="275"/>
    </row>
    <row r="100" spans="1:59" s="39" customFormat="1" ht="195" customHeight="1" x14ac:dyDescent="0.25">
      <c r="A100" s="374"/>
      <c r="B100" s="348" t="s">
        <v>47</v>
      </c>
      <c r="C100" s="348" t="s">
        <v>144</v>
      </c>
      <c r="D100" s="526" t="s">
        <v>80</v>
      </c>
      <c r="E100" s="526" t="s">
        <v>158</v>
      </c>
      <c r="F100" s="348" t="s">
        <v>81</v>
      </c>
      <c r="G100" s="522" t="str">
        <f>IF([9]Ficha2!$AD$29="","",[9]Ficha2!$AD$29)</f>
        <v>Todos los procesos en el Sistema Integrado de Gestión</v>
      </c>
      <c r="H100" s="522" t="str">
        <f>CONCATENATE(IF([9]Ficha2!$J$39="","",[9]Ficha2!$J$39),"
",IF([9]Ficha2!$J$40="","",[9]Ficha2!$J$40),"
",IF([9]Ficha2!$J$41="","",[9]Ficha2!$J$41),"
",IF([9]Ficha2!$J$42="","",[9]Ficha2!$J$42),"
",IF([9]Ficha2!$J$43="","",[9]Ficha2!$J$43),"
",IF([9]Ficha2!$J$44="","",[9]Ficha2!$J$44),"
",IF([9]Ficha2!$J$45="","",[9]Ficha2!$J$45),"
",IF([9]Ficha2!$J$46="","",[9]Ficha2!$J$46),"
",IF([9]Ficha2!$J$47="","",[9]Ficha2!$J$47),"
",IF([9]Ficha2!$J$48="","",[9]Ficha2!$J$48))</f>
        <v>Insuficientes recursos financieros para adquirir aplicativos y sistemas de información que respondan a las necesidades de los procesos de la entidad
0
0
0
0
0
0
0
0
0</v>
      </c>
      <c r="I100" s="522" t="str">
        <f>CONCATENATE(IF([9]Ficha2!$J$51="","",[9]Ficha2!$J$51),"
",IF([9]Ficha2!$J$52="","",[9]Ficha2!$J$52),"
",IF([9]Ficha2!$J$53="","",[9]Ficha2!$J$53),"
",IF([9]Ficha2!$J$54="","",[9]Ficha2!$J$54),"
",IF([9]Ficha2!$J$55="","",[9]Ficha2!$J$55),"
",IF([9]Ficha2!$J$56="","",[9]Ficha2!$J$56),"
",IF([9]Ficha2!$J$57="","",[9]Ficha2!$J$57),"
",IF([9]Ficha2!$J$58="","",[9]Ficha2!$J$58),"
",IF([9]Ficha2!$J$59="","",[9]Ficha2!$J$59),"
",IF([9]Ficha2!$J$60="","",[9]Ficha2!$J$60))</f>
        <v>0
0
0
0
0
0
0
0
0
0</v>
      </c>
      <c r="J100" s="522" t="str">
        <f>CONCATENATE(IF([9]Ficha2!$AD$39="","",[9]Ficha2!$AD$39),"
",IF([9]Ficha2!$AD$40="","",[9]Ficha2!$AD$40),"
",IF([9]Ficha2!$AD$41="","",[9]Ficha2!$AD$41),"
",IF([9]Ficha2!$AD$42="","",[9]Ficha2!$AD$42),"
",IF([9]Ficha2!$AD$43="","",[9]Ficha2!$AD$43),"
",IF([9]Ficha2!$AD$44="","",[9]Ficha2!$AD$44),"
",IF([9]Ficha2!$AD$45="","",[9]Ficha2!$AD$45),"
",IF([9]Ficha2!$AD$46="","",[9]Ficha2!$AD$46),"
",IF([9]Ficha2!$AD$47="","",[9]Ficha2!$AD$47),"
",IF([9]Ficha2!$AD$48="","",[9]Ficha2!$AD$48),"
",IF([9]Ficha2!$AD$49="","",[9]Ficha2!$AD$49),"
",IF([9]Ficha2!$AD$50="","",[9]Ficha2!$AD$50),"
",IF([9]Ficha2!$AD$51="","",[9]Ficha2!$AD$51),"
",IF([9]Ficha2!$AD$52="","",[9]Ficha2!$AD$52),"
",IF([9]Ficha2!$AD$53="","",[9]Ficha2!$AD$53),"
",IF([9]Ficha2!$AD$54="","",[9]Ficha2!$AD$54),"
",IF([9]Ficha2!$AD$55="","",[9]Ficha2!$AD$55),"
",IF([9]Ficha2!$AD$56="","",[9]Ficha2!$AD$56),"
",IF([9]Ficha2!$AD$57="","",[9]Ficha2!$AD$57),"
",IF([9]Ficha2!$AD$58="","",[9]Ficha2!$AD$58),"
",IF([9]Ficha2!$AD$59="","",[9]Ficha2!$AD$59),"
",IF([9]Ficha2!$AD$60="","",[9]Ficha2!$AD$60))</f>
        <v xml:space="preserve">
Retraso en la operación de los funcionarios
0
0
0
0
0
0
0
0
0
0
0
0
0
0
0
0
0
0
0
0
0</v>
      </c>
      <c r="K100" s="518" t="str">
        <f>IF([9]Ficha2!$J$72="","",[9]Ficha2!$J$72)</f>
        <v>Posible (3)</v>
      </c>
      <c r="L100" s="518" t="str">
        <f>IF([9]Ficha2!$J$79="","",[9]Ficha2!$J$79)</f>
        <v>Menor (2)</v>
      </c>
      <c r="M100" s="520" t="str">
        <f>IF([9]Ficha2!$AP$68="","",[9]Ficha2!$AP$68)</f>
        <v>Moderada</v>
      </c>
      <c r="N100" s="522">
        <f>IF([9]Ficha2!$AP$72="","",[9]Ficha2!$AP$72)</f>
        <v>0</v>
      </c>
      <c r="O100" s="522" t="str">
        <f>CONCATENATE(IF([9]Ficha2!$D$87="","",[9]Ficha2!$D$87),"
",IF([9]Ficha2!$D$88="","",[9]Ficha2!$D$88),"
",IF([9]Ficha2!$D$89="","",[9]Ficha2!$D$89),"
",IF([9]Ficha2!$D$90="","",[9]Ficha2!$D$90),"
",IF([9]Ficha2!$D$91="","",[9]Ficha2!$D$91),"
",IF([9]Ficha2!$D$92="","",[9]Ficha2!$D$92),"
",IF([9]Ficha2!$D$93="","",[9]Ficha2!$D$93),"
",IF([9]Ficha2!$D$94="","",[9]Ficha2!$D$94),"
",IF([9]Ficha2!$D$95="","",[9]Ficha2!$D$95),"
",IF([9]Ficha2!$D$96="","",[9]Ficha2!$D$96))</f>
        <v>Verificar tiempo de atención de los requerimientos de los usuarios internos
0
0
0
0
0
0
0
0
0</v>
      </c>
      <c r="P100" s="524" t="str">
        <f>CONCATENATE(IF([9]Ficha2!$AL$87="","",[9]Ficha2!$AL$87),"
",IF([9]Ficha2!$AL$88="","",[9]Ficha2!$AL$88),"
",IF([9]Ficha2!$AL$89="","",[9]Ficha2!$AL$89),"
",IF([9]Ficha2!$AL$90="","",[9]Ficha2!$AL$90),"
",IF([9]Ficha2!$AL$91="","",[9]Ficha2!$AL$91),"
",IF([9]Ficha2!$AL$92="","",[9]Ficha2!$AL$92),"
",IF([9]Ficha2!$AL$93="","",[9]Ficha2!$AL$93),"
",IF([9]Ficha2!$AL$94="","",[9]Ficha2!$AL$94),"
",IF([9]Ficha2!$AL$95="","",[9]Ficha2!$AL$95),"
",IF([9]Ficha2!$AL$96="","",[9]Ficha2!$AL$96))</f>
        <v xml:space="preserve">Fuerte
0
</v>
      </c>
      <c r="Q100" s="524" t="str">
        <f>CONCATENATE(IF([9]Ficha2!$AR$87="","",[9]Ficha2!$AR$87),"
",IF([9]Ficha2!$AR$88="","",[9]Ficha2!$AR$88),"
",IF([9]Ficha2!$AR$89="","",[9]Ficha2!$AR$89),"
",IF([9]Ficha2!$AR$90="","",[9]Ficha2!$AR$90),"
",IF([9]Ficha2!$AR$91="","",[9]Ficha2!$AR$91),"
",IF([9]Ficha2!$AR$92="","",[9]Ficha2!$AR$92),"
",IF([9]Ficha2!$AR$93="","",[9]Ficha2!$AR$93),"
",IF([9]Ficha2!$AR$94="","",[9]Ficha2!$AR$94),"
",IF([9]Ficha2!$AR$95="","",[9]Ficha2!$AR$95),"
",IF([9]Ficha2!$AR$96="","",[9]Ficha2!$AR$96))</f>
        <v xml:space="preserve">Fuerte
0
</v>
      </c>
      <c r="R100" s="524" t="str">
        <f>CONCATENATE(IF([9]Ficha2!$AT$87="","",[9]Ficha2!$AT$87),"
",IF([9]Ficha2!$AT$88="","",[9]Ficha2!$AT$88),"
",IF([9]Ficha2!$AT$89="","",[9]Ficha2!$AT$89),"
",IF([9]Ficha2!$AT$90="","",[9]Ficha2!$AT$90),"
",IF([9]Ficha2!$AT$91="","",[9]Ficha2!$AT$91),"
",IF([9]Ficha2!$AT$92="","",[9]Ficha2!$AT$92),"
",IF([9]Ficha2!$AT$93="","",[9]Ficha2!$AT$93),"
",IF([9]Ficha2!$AT$94="","",[9]Ficha2!$AT$94),"
",IF([9]Ficha2!$AT$95="","",[9]Ficha2!$AT$95),"
",IF([9]Ficha2!$AT$96="","",[9]Ficha2!$AT$96))</f>
        <v xml:space="preserve">Fuerte
0
</v>
      </c>
      <c r="S100" s="520" t="str">
        <f>IF([9]Ficha2!$AW$87="","",[9]Ficha2!$AW$87)</f>
        <v>Fuerte</v>
      </c>
      <c r="T100" s="524" t="str">
        <f>IF([9]Ficha2!$AZ$87="","",[9]Ficha2!$AZ$87)</f>
        <v>Directamente</v>
      </c>
      <c r="U100" s="524" t="str">
        <f>CONCATENATE(IF([9]Ficha2!$D$102="","",[9]Ficha2!$D$102),"
",IF([9]Ficha2!$D$103="","",[9]Ficha2!$D$103),"
",IF([9]Ficha2!$D$104="","",[9]Ficha2!$D$104),"
",IF([9]Ficha2!$D$105="","",[9]Ficha2!$D$105),"
",IF([9]Ficha2!$D$106="","",[9]Ficha2!$D$106),"
",IF([9]Ficha2!$D$107="","",[9]Ficha2!$D$107),"
",IF([9]Ficha2!$D$108="","",[9]Ficha2!$D$108),"
",IF([9]Ficha2!$D$109="","",[9]Ficha2!$D$109),"
",IF([9]Ficha2!$D$110="","",[9]Ficha2!$D$110),"
",IF([9]Ficha2!$D$111="","",[9]Ficha2!$D$111))</f>
        <v>0
0
0
0
0
0
0
0
0
0</v>
      </c>
      <c r="V100" s="524" t="str">
        <f>CONCATENATE(IF([9]Ficha2!$AL$102="","",[9]Ficha2!$AL$102),"
",IF([9]Ficha2!$AL$103="","",[9]Ficha2!$AL$103),"
",IF([9]Ficha2!$AL$104="","",[9]Ficha2!$AL$104),"
",IF([9]Ficha2!$AL$105="","",[9]Ficha2!$AL$105),"
",IF([9]Ficha2!$AL$106="","",[9]Ficha2!$AL$106),"
",IF([9]Ficha2!$AL$107="","",[9]Ficha2!$AL$107),"
",IF([9]Ficha2!$AL$108="","",[9]Ficha2!$AL$108),"
",IF([9]Ficha2!$AL$109="","",[9]Ficha2!$AL$109),"
",IF([9]Ficha2!$AL$110="","",[9]Ficha2!$AL$110),"
",IF([9]Ficha2!$AL$111="","",[9]Ficha2!$AL$111))</f>
        <v xml:space="preserve">0
</v>
      </c>
      <c r="W100" s="524" t="str">
        <f>CONCATENATE(IF([9]Ficha2!$AR$102="","",[9]Ficha2!$AR$102),"
",IF([9]Ficha2!$AR$103="","",[9]Ficha2!$AR$103),"
",IF([9]Ficha2!$AR$104="","",[9]Ficha2!$AR$104),"
",IF([9]Ficha2!$AR$105="","",[9]Ficha2!$AR$105),"
",IF([9]Ficha2!$AR$106="","",[9]Ficha2!$AR$106),"
",IF([9]Ficha2!$AR$107="","",[9]Ficha2!$AR$107),"
",IF([9]Ficha2!$AR$108="","",[9]Ficha2!$AR$108),"
",IF([9]Ficha2!$AR$109="","",[9]Ficha2!$AR$109),"
",IF([9]Ficha2!$AR$110="","",[9]Ficha2!$AR$110),"
",IF([9]Ficha2!$AR$111="","",[9]Ficha2!$AR$111))</f>
        <v xml:space="preserve">
</v>
      </c>
      <c r="X100" s="524" t="str">
        <f>CONCATENATE(IF([9]Ficha2!$AT$102="","",[9]Ficha2!$AT$102),"
",IF([9]Ficha2!$AT$103="","",[9]Ficha2!$AT$103),"
",IF([9]Ficha2!$AT$104="","",[9]Ficha2!$AT$104),"
",IF([9]Ficha2!$AT$105="","",[9]Ficha2!$AT$105),"
",IF([9]Ficha2!$AT$106="","",[9]Ficha2!$AT$106),"
",IF([9]Ficha2!$AT$107="","",[9]Ficha2!$AT$107),"
",IF([9]Ficha2!$AT$108="","",[9]Ficha2!$AT$108),"
",IF([9]Ficha2!$AT$109="","",[9]Ficha2!$AT$109),"
",IF([9]Ficha2!$AT$110="","",[9]Ficha2!$AT$110),"
",IF([9]Ficha2!$AT$111="","",[9]Ficha2!$AT$111))</f>
        <v xml:space="preserve">
</v>
      </c>
      <c r="Y100" s="520" t="str">
        <f>IF([9]Ficha2!$AW$102="","",[9]Ficha2!$AW$102)</f>
        <v/>
      </c>
      <c r="Z100" s="524" t="str">
        <f>IF([9]Ficha2!$AZ$102="","",[9]Ficha2!$AZ$102)</f>
        <v/>
      </c>
      <c r="AA100" s="363" t="str">
        <f>IF([9]Ficha2!$J$127="","",[9]Ficha2!$J$127)</f>
        <v>Rara vez (1)</v>
      </c>
      <c r="AB100" s="363" t="str">
        <f>IF([9]Ficha2!$J$134="","",[9]Ficha2!$J$134)</f>
        <v>Menor (2)</v>
      </c>
      <c r="AC100" s="528" t="str">
        <f>IF([9]Ficha2!$AP$126="","",[9]Ficha2!$AP$126)</f>
        <v>Baja</v>
      </c>
      <c r="AD100" s="524">
        <f>IF([9]Ficha2!$AP$130="","",[9]Ficha2!$AP$130)</f>
        <v>0</v>
      </c>
      <c r="AE100" s="605" t="s">
        <v>44</v>
      </c>
      <c r="AF100" s="288" t="s">
        <v>440</v>
      </c>
      <c r="AG100" s="288" t="s">
        <v>440</v>
      </c>
      <c r="AH100" s="288" t="s">
        <v>440</v>
      </c>
      <c r="AI100" s="288" t="s">
        <v>440</v>
      </c>
      <c r="AJ100" s="288" t="s">
        <v>440</v>
      </c>
      <c r="AK100" s="288" t="s">
        <v>440</v>
      </c>
      <c r="AL100" s="288" t="s">
        <v>440</v>
      </c>
      <c r="AM100" s="170" t="s">
        <v>440</v>
      </c>
      <c r="AN100" s="60" t="s">
        <v>442</v>
      </c>
      <c r="AO100" s="60" t="s">
        <v>443</v>
      </c>
      <c r="AP100" s="60" t="s">
        <v>856</v>
      </c>
      <c r="AQ100" s="61" t="s">
        <v>444</v>
      </c>
      <c r="AR100" s="77" t="s">
        <v>445</v>
      </c>
      <c r="AS100" s="61" t="s">
        <v>931</v>
      </c>
      <c r="AT100" s="140">
        <v>1</v>
      </c>
      <c r="AU100" s="184" t="s">
        <v>1007</v>
      </c>
      <c r="AV100" s="284"/>
      <c r="AW100" s="282" t="s">
        <v>109</v>
      </c>
      <c r="AX100" s="285" t="s">
        <v>109</v>
      </c>
      <c r="AY100" s="39" t="s">
        <v>109</v>
      </c>
    </row>
    <row r="101" spans="1:59" s="39" customFormat="1" ht="209.25" customHeight="1" x14ac:dyDescent="0.25">
      <c r="A101" s="375"/>
      <c r="B101" s="353"/>
      <c r="C101" s="353"/>
      <c r="D101" s="527"/>
      <c r="E101" s="527"/>
      <c r="F101" s="353"/>
      <c r="G101" s="523"/>
      <c r="H101" s="523"/>
      <c r="I101" s="523"/>
      <c r="J101" s="523"/>
      <c r="K101" s="519"/>
      <c r="L101" s="519"/>
      <c r="M101" s="521"/>
      <c r="N101" s="523"/>
      <c r="O101" s="523"/>
      <c r="P101" s="525"/>
      <c r="Q101" s="525"/>
      <c r="R101" s="525"/>
      <c r="S101" s="521"/>
      <c r="T101" s="525"/>
      <c r="U101" s="525"/>
      <c r="V101" s="525"/>
      <c r="W101" s="525"/>
      <c r="X101" s="525"/>
      <c r="Y101" s="521"/>
      <c r="Z101" s="525"/>
      <c r="AA101" s="461"/>
      <c r="AB101" s="461"/>
      <c r="AC101" s="528"/>
      <c r="AD101" s="525"/>
      <c r="AE101" s="605"/>
      <c r="AF101" s="288" t="s">
        <v>440</v>
      </c>
      <c r="AG101" s="288" t="s">
        <v>440</v>
      </c>
      <c r="AH101" s="288" t="s">
        <v>440</v>
      </c>
      <c r="AI101" s="288" t="s">
        <v>440</v>
      </c>
      <c r="AJ101" s="288" t="s">
        <v>440</v>
      </c>
      <c r="AK101" s="288" t="s">
        <v>440</v>
      </c>
      <c r="AL101" s="288" t="s">
        <v>440</v>
      </c>
      <c r="AM101" s="170" t="s">
        <v>440</v>
      </c>
      <c r="AN101" s="60" t="s">
        <v>446</v>
      </c>
      <c r="AO101" s="60" t="s">
        <v>447</v>
      </c>
      <c r="AP101" s="60" t="s">
        <v>857</v>
      </c>
      <c r="AQ101" s="61" t="s">
        <v>448</v>
      </c>
      <c r="AR101" s="77" t="s">
        <v>449</v>
      </c>
      <c r="AS101" s="61" t="s">
        <v>931</v>
      </c>
      <c r="AT101" s="140">
        <v>1</v>
      </c>
      <c r="AU101" s="184" t="s">
        <v>1007</v>
      </c>
      <c r="AV101" s="274"/>
      <c r="AW101" s="272"/>
      <c r="AX101" s="271"/>
    </row>
    <row r="102" spans="1:59" s="39" customFormat="1" ht="128.25" customHeight="1" x14ac:dyDescent="0.25">
      <c r="A102" s="375"/>
      <c r="B102" s="354"/>
      <c r="C102" s="354"/>
      <c r="D102" s="499"/>
      <c r="E102" s="499"/>
      <c r="F102" s="354"/>
      <c r="G102" s="511"/>
      <c r="H102" s="511"/>
      <c r="I102" s="511"/>
      <c r="J102" s="511"/>
      <c r="K102" s="517"/>
      <c r="L102" s="517"/>
      <c r="M102" s="515"/>
      <c r="N102" s="511"/>
      <c r="O102" s="511"/>
      <c r="P102" s="513"/>
      <c r="Q102" s="513"/>
      <c r="R102" s="513"/>
      <c r="S102" s="515"/>
      <c r="T102" s="513"/>
      <c r="U102" s="513"/>
      <c r="V102" s="513"/>
      <c r="W102" s="513"/>
      <c r="X102" s="513"/>
      <c r="Y102" s="515"/>
      <c r="Z102" s="513"/>
      <c r="AA102" s="471"/>
      <c r="AB102" s="471"/>
      <c r="AC102" s="528"/>
      <c r="AD102" s="513"/>
      <c r="AE102" s="605"/>
      <c r="AF102" s="288" t="s">
        <v>440</v>
      </c>
      <c r="AG102" s="288" t="s">
        <v>440</v>
      </c>
      <c r="AH102" s="288" t="s">
        <v>440</v>
      </c>
      <c r="AI102" s="288" t="s">
        <v>440</v>
      </c>
      <c r="AJ102" s="288" t="s">
        <v>440</v>
      </c>
      <c r="AK102" s="288" t="s">
        <v>440</v>
      </c>
      <c r="AL102" s="288" t="s">
        <v>440</v>
      </c>
      <c r="AM102" s="170" t="s">
        <v>440</v>
      </c>
      <c r="AN102" s="60" t="s">
        <v>450</v>
      </c>
      <c r="AO102" s="60" t="s">
        <v>451</v>
      </c>
      <c r="AP102" s="60" t="s">
        <v>858</v>
      </c>
      <c r="AQ102" s="61" t="s">
        <v>452</v>
      </c>
      <c r="AR102" s="77" t="s">
        <v>453</v>
      </c>
      <c r="AS102" s="92" t="s">
        <v>932</v>
      </c>
      <c r="AT102" s="140" t="s">
        <v>933</v>
      </c>
      <c r="AU102" s="184"/>
      <c r="AV102" s="274"/>
      <c r="AW102" s="272"/>
      <c r="AX102" s="271"/>
    </row>
    <row r="103" spans="1:59" s="39" customFormat="1" ht="325.5" customHeight="1" thickBot="1" x14ac:dyDescent="0.3">
      <c r="A103" s="376"/>
      <c r="B103" s="8" t="s">
        <v>47</v>
      </c>
      <c r="C103" s="8" t="s">
        <v>144</v>
      </c>
      <c r="D103" s="62" t="s">
        <v>156</v>
      </c>
      <c r="E103" s="62" t="s">
        <v>377</v>
      </c>
      <c r="F103" s="8" t="s">
        <v>81</v>
      </c>
      <c r="G103" s="21" t="str">
        <f>IF([9]Ficha3!$AD$29="","",[9]Ficha3!$AD$29)</f>
        <v>Procesos de apoyo en el Sistema Integrado de Gestión</v>
      </c>
      <c r="H103" s="21" t="str">
        <f>CONCATENATE(IF([9]Ficha3!$J$39="","",[9]Ficha3!$J$39),"
",IF([9]Ficha3!$J$40="","",[9]Ficha3!$J$40),"
",IF([9]Ficha3!$J$41="","",[9]Ficha3!$J$41),"
",IF([9]Ficha3!$J$42="","",[9]Ficha3!$J$42),"
",IF([9]Ficha3!$J$43="","",[9]Ficha3!$J$43),"
",IF([9]Ficha3!$J$44="","",[9]Ficha3!$J$44),"
",IF([9]Ficha3!$J$45="","",[9]Ficha3!$J$45),"
",IF([9]Ficha3!$J$46="","",[9]Ficha3!$J$46),"
",IF([9]Ficha3!$J$47="","",[9]Ficha3!$J$47),"
",IF([9]Ficha3!$J$48="","",[9]Ficha3!$J$48))</f>
        <v>Falta de actualización de la documentación de metodologías que incluye procedimientos, guía, formatos,etc para llevar a cabo una adecuada  gestión TICS.
0
0
0
0
0
0
0
0
0</v>
      </c>
      <c r="I103" s="21" t="str">
        <f>CONCATENATE(IF([9]Ficha3!$J$51="","",[9]Ficha3!$J$51),"
",IF([9]Ficha3!$J$52="","",[9]Ficha3!$J$52),"
",IF([9]Ficha3!$J$53="","",[9]Ficha3!$J$53),"
",IF([9]Ficha3!$J$54="","",[9]Ficha3!$J$54),"
",IF([9]Ficha3!$J$55="","",[9]Ficha3!$J$55),"
",IF([9]Ficha3!$J$56="","",[9]Ficha3!$J$56),"
",IF([9]Ficha3!$J$57="","",[9]Ficha3!$J$57),"
",IF([9]Ficha3!$J$58="","",[9]Ficha3!$J$58),"
",IF([9]Ficha3!$J$59="","",[9]Ficha3!$J$59),"
",IF([9]Ficha3!$J$60="","",[9]Ficha3!$J$60))</f>
        <v>Cambio de Gobierno y /o administración
0
0
0
0
0
0
0
0
0</v>
      </c>
      <c r="J103" s="21" t="str">
        <f>CONCATENATE(IF([9]Ficha3!$AD$39="","",[9]Ficha3!$AD$39),"
",IF([9]Ficha3!$AD$40="","",[9]Ficha3!$AD$40),"
",IF([9]Ficha3!$AD$41="","",[9]Ficha3!$AD$41),"
",IF([9]Ficha3!$AD$42="","",[9]Ficha3!$AD$42),"
",IF([9]Ficha3!$AD$43="","",[9]Ficha3!$AD$43),"
",IF([9]Ficha3!$AD$44="","",[9]Ficha3!$AD$44),"
",IF([9]Ficha3!$AD$45="","",[9]Ficha3!$AD$45),"
",IF([9]Ficha3!$AD$46="","",[9]Ficha3!$AD$46),"
",IF([9]Ficha3!$AD$47="","",[9]Ficha3!$AD$47),"
",IF([9]Ficha3!$AD$48="","",[9]Ficha3!$AD$48),"
",IF([9]Ficha3!$AD$49="","",[9]Ficha3!$AD$49),"
",IF([9]Ficha3!$AD$50="","",[9]Ficha3!$AD$50),"
",IF([9]Ficha3!$AD$51="","",[9]Ficha3!$AD$51),"
",IF([9]Ficha3!$AD$52="","",[9]Ficha3!$AD$52),"
",IF([9]Ficha3!$AD$53="","",[9]Ficha3!$AD$53),"
",IF([9]Ficha3!$AD$54="","",[9]Ficha3!$AD$54),"
",IF([9]Ficha3!$AD$55="","",[9]Ficha3!$AD$55),"
",IF([9]Ficha3!$AD$56="","",[9]Ficha3!$AD$56),"
",IF([9]Ficha3!$AD$57="","",[9]Ficha3!$AD$57),"
",IF([9]Ficha3!$AD$58="","",[9]Ficha3!$AD$58),"
",IF([9]Ficha3!$AD$59="","",[9]Ficha3!$AD$59),"
",IF([9]Ficha3!$AD$60="","",[9]Ficha3!$AD$60))</f>
        <v xml:space="preserve">
Falta de oportunidad en la entrega de resultados del proceso de TICs
0
0
0
0
0
0
0
0
0
0
0
0
0
0
0
0
0
0
0
0
0</v>
      </c>
      <c r="K103" s="22" t="str">
        <f>IF([9]Ficha3!$J$72="","",[9]Ficha3!$J$72)</f>
        <v>Posible (3)</v>
      </c>
      <c r="L103" s="22" t="str">
        <f>IF([9]Ficha3!$J$79="","",[9]Ficha3!$J$79)</f>
        <v>Menor (2)</v>
      </c>
      <c r="M103" s="23" t="str">
        <f>IF([9]Ficha3!$AP$68="","",[9]Ficha3!$AP$68)</f>
        <v>Moderada</v>
      </c>
      <c r="N103" s="289">
        <f>IF([9]Ficha3!$AP$72="","",[9]Ficha3!$AP$72)</f>
        <v>0</v>
      </c>
      <c r="O103" s="21" t="str">
        <f>CONCATENATE(IF([9]Ficha3!$D$87="","",[9]Ficha3!$D$87),"
",IF([9]Ficha3!$D$88="","",[9]Ficha3!$D$88),"
",IF([9]Ficha3!$D$89="","",[9]Ficha3!$D$89),"
",IF([9]Ficha3!$D$90="","",[9]Ficha3!$D$90),"
",IF([9]Ficha3!$D$91="","",[9]Ficha3!$D$91),"
",IF([9]Ficha3!$D$92="","",[9]Ficha3!$D$92),"
",IF([9]Ficha3!$D$93="","",[9]Ficha3!$D$93),"
",IF([9]Ficha3!$D$94="","",[9]Ficha3!$D$94),"
",IF([9]Ficha3!$D$95="","",[9]Ficha3!$D$95),"
",IF([9]Ficha3!$D$96="","",[9]Ficha3!$D$96))</f>
        <v>Realizar la revisión del sistema de gestión del proceso de TICs
Verificar el cumplimiento de las actividades designadas al personal de apoyo del proceso de TICs
0
0
0
0
0
0
0
0</v>
      </c>
      <c r="P103" s="24" t="str">
        <f>CONCATENATE(IF([9]Ficha3!$AL$87="","",[9]Ficha3!$AL$87),"
",IF([9]Ficha3!$AL$88="","",[9]Ficha3!$AL$88),"
",IF([9]Ficha3!$AL$89="","",[9]Ficha3!$AL$89),"
",IF([9]Ficha3!$AL$90="","",[9]Ficha3!$AL$90),"
",IF([9]Ficha3!$AL$91="","",[9]Ficha3!$AL$91),"
",IF([9]Ficha3!$AL$92="","",[9]Ficha3!$AL$92),"
",IF([9]Ficha3!$AL$93="","",[9]Ficha3!$AL$93),"
",IF([9]Ficha3!$AL$94="","",[9]Ficha3!$AL$94),"
",IF([9]Ficha3!$AL$95="","",[9]Ficha3!$AL$95),"
",IF([9]Ficha3!$AL$96="","",[9]Ficha3!$AL$96))</f>
        <v xml:space="preserve">Débil
Fuerte
0
</v>
      </c>
      <c r="Q103" s="24" t="str">
        <f>CONCATENATE(IF([9]Ficha3!$AR$87="","",[9]Ficha3!$AR$87),"
",IF([9]Ficha3!$AR$88="","",[9]Ficha3!$AR$88),"
",IF([9]Ficha3!$AR$89="","",[9]Ficha3!$AR$89),"
",IF([9]Ficha3!$AR$90="","",[9]Ficha3!$AR$90),"
",IF([9]Ficha3!$AR$91="","",[9]Ficha3!$AR$91),"
",IF([9]Ficha3!$AR$92="","",[9]Ficha3!$AR$92),"
",IF([9]Ficha3!$AR$93="","",[9]Ficha3!$AR$93),"
",IF([9]Ficha3!$AR$94="","",[9]Ficha3!$AR$94),"
",IF([9]Ficha3!$AR$95="","",[9]Ficha3!$AR$95),"
",IF([9]Ficha3!$AR$96="","",[9]Ficha3!$AR$96))</f>
        <v xml:space="preserve">Moderado
Fuerte
0
</v>
      </c>
      <c r="R103" s="24" t="str">
        <f>CONCATENATE(IF([9]Ficha3!$AT$87="","",[9]Ficha3!$AT$87),"
",IF([9]Ficha3!$AT$88="","",[9]Ficha3!$AT$88),"
",IF([9]Ficha3!$AT$89="","",[9]Ficha3!$AT$89),"
",IF([9]Ficha3!$AT$90="","",[9]Ficha3!$AT$90),"
",IF([9]Ficha3!$AT$91="","",[9]Ficha3!$AT$91),"
",IF([9]Ficha3!$AT$92="","",[9]Ficha3!$AT$92),"
",IF([9]Ficha3!$AT$93="","",[9]Ficha3!$AT$93),"
",IF([9]Ficha3!$AT$94="","",[9]Ficha3!$AT$94),"
",IF([9]Ficha3!$AT$95="","",[9]Ficha3!$AT$95),"
",IF([9]Ficha3!$AT$96="","",[9]Ficha3!$AT$96))</f>
        <v xml:space="preserve">Débil
Fuerte
0
</v>
      </c>
      <c r="S103" s="23" t="str">
        <f>IF([9]Ficha3!$AW$87="","",[9]Ficha3!$AW$87)</f>
        <v>Moderado</v>
      </c>
      <c r="T103" s="24" t="str">
        <f>IF([9]Ficha3!$AZ$87="","",[9]Ficha3!$AZ$87)</f>
        <v>No disminuye</v>
      </c>
      <c r="U103" s="21" t="str">
        <f>CONCATENATE(IF([9]Ficha3!$D$102="","",[9]Ficha3!$D$102),"
",IF([9]Ficha3!$D$103="","",[9]Ficha3!$D$103),"
",IF([9]Ficha3!$D$104="","",[9]Ficha3!$D$104),"
",IF([9]Ficha3!$D$105="","",[9]Ficha3!$D$105),"
",IF([9]Ficha3!$D$106="","",[9]Ficha3!$D$106),"
",IF([9]Ficha3!$D$107="","",[9]Ficha3!$D$107),"
",IF([9]Ficha3!$D$108="","",[9]Ficha3!$D$108),"
",IF([9]Ficha3!$D$109="","",[9]Ficha3!$D$109),"
",IF([9]Ficha3!$D$110="","",[9]Ficha3!$D$110),"
",IF([9]Ficha3!$D$111="","",[9]Ficha3!$D$111))</f>
        <v>0
0
0
0
0
0
0
0
0
0</v>
      </c>
      <c r="V103" s="24" t="str">
        <f>CONCATENATE(IF([9]Ficha3!$AL$102="","",[9]Ficha3!$AL$102),"
",IF([9]Ficha3!$AL$103="","",[9]Ficha3!$AL$103),"
",IF([9]Ficha3!$AL$104="","",[9]Ficha3!$AL$104),"
",IF([9]Ficha3!$AL$105="","",[9]Ficha3!$AL$105),"
",IF([9]Ficha3!$AL$106="","",[9]Ficha3!$AL$106),"
",IF([9]Ficha3!$AL$107="","",[9]Ficha3!$AL$107),"
",IF([9]Ficha3!$AL$108="","",[9]Ficha3!$AL$108),"
",IF([9]Ficha3!$AL$109="","",[9]Ficha3!$AL$109),"
",IF([9]Ficha3!$AL$110="","",[9]Ficha3!$AL$110),"
",IF([9]Ficha3!$AL$111="","",[9]Ficha3!$AL$111))</f>
        <v xml:space="preserve">
</v>
      </c>
      <c r="W103" s="24" t="str">
        <f>CONCATENATE(IF([9]Ficha3!$AR$102="","",[9]Ficha3!$AR$102),"
",IF([9]Ficha3!$AR$103="","",[9]Ficha3!$AR$103),"
",IF([9]Ficha3!$AR$104="","",[9]Ficha3!$AR$104),"
",IF([9]Ficha3!$AR$105="","",[9]Ficha3!$AR$105),"
",IF([9]Ficha3!$AR$106="","",[9]Ficha3!$AR$106),"
",IF([9]Ficha3!$AR$107="","",[9]Ficha3!$AR$107),"
",IF([9]Ficha3!$AR$108="","",[9]Ficha3!$AR$108),"
",IF([9]Ficha3!$AR$109="","",[9]Ficha3!$AR$109),"
",IF([9]Ficha3!$AR$110="","",[9]Ficha3!$AR$110),"
",IF([9]Ficha3!$AR$111="","",[9]Ficha3!$AR$111))</f>
        <v xml:space="preserve">
</v>
      </c>
      <c r="X103" s="24" t="str">
        <f>CONCATENATE(IF([9]Ficha3!$AT$102="","",[9]Ficha3!$AT$102),"
",IF([9]Ficha3!$AT$103="","",[9]Ficha3!$AT$103),"
",IF([9]Ficha3!$AT$104="","",[9]Ficha3!$AT$104),"
",IF([9]Ficha3!$AT$105="","",[9]Ficha3!$AT$105),"
",IF([9]Ficha3!$AT$106="","",[9]Ficha3!$AT$106),"
",IF([9]Ficha3!$AT$107="","",[9]Ficha3!$AT$107),"
",IF([9]Ficha3!$AT$108="","",[9]Ficha3!$AT$108),"
",IF([9]Ficha3!$AT$109="","",[9]Ficha3!$AT$109),"
",IF([9]Ficha3!$AT$110="","",[9]Ficha3!$AT$110),"
",IF([9]Ficha3!$AT$111="","",[9]Ficha3!$AT$111))</f>
        <v xml:space="preserve">
</v>
      </c>
      <c r="Y103" s="23" t="str">
        <f>IF([9]Ficha3!$AW$102="","",[9]Ficha3!$AW$102)</f>
        <v/>
      </c>
      <c r="Z103" s="24" t="str">
        <f>IF([9]Ficha3!$AZ$102="","",[9]Ficha3!$AZ$102)</f>
        <v/>
      </c>
      <c r="AA103" s="104" t="str">
        <f>IF([9]Ficha3!$J$127="","",[9]Ficha3!$J$127)</f>
        <v>Posible (3)</v>
      </c>
      <c r="AB103" s="104" t="str">
        <f>IF([9]Ficha3!$J$134="","",[9]Ficha3!$J$134)</f>
        <v>Menor (2)</v>
      </c>
      <c r="AC103" s="280" t="str">
        <f>IF([9]Ficha3!$AP$126="","",[9]Ficha3!$AP$126)</f>
        <v>Moderada</v>
      </c>
      <c r="AD103" s="289">
        <f>IF([9]Ficha3!$AP$130="","",[9]Ficha3!$AP$130)</f>
        <v>0</v>
      </c>
      <c r="AE103" s="105" t="s">
        <v>42</v>
      </c>
      <c r="AF103" s="289" t="s">
        <v>843</v>
      </c>
      <c r="AG103" s="289" t="s">
        <v>378</v>
      </c>
      <c r="AH103" s="289" t="s">
        <v>379</v>
      </c>
      <c r="AI103" s="50" t="s">
        <v>273</v>
      </c>
      <c r="AJ103" s="50" t="s">
        <v>274</v>
      </c>
      <c r="AK103" s="50" t="s">
        <v>934</v>
      </c>
      <c r="AL103" s="141">
        <v>1</v>
      </c>
      <c r="AM103" s="50" t="s">
        <v>1007</v>
      </c>
      <c r="AN103" s="289" t="s">
        <v>844</v>
      </c>
      <c r="AO103" s="289" t="s">
        <v>269</v>
      </c>
      <c r="AP103" s="289" t="s">
        <v>270</v>
      </c>
      <c r="AQ103" s="50" t="s">
        <v>271</v>
      </c>
      <c r="AR103" s="78" t="s">
        <v>272</v>
      </c>
      <c r="AS103" s="50" t="s">
        <v>935</v>
      </c>
      <c r="AT103" s="141">
        <v>1</v>
      </c>
      <c r="AU103" s="185" t="s">
        <v>1007</v>
      </c>
      <c r="AV103" s="71"/>
      <c r="AW103" s="8" t="s">
        <v>109</v>
      </c>
      <c r="AX103" s="10" t="s">
        <v>109</v>
      </c>
      <c r="AY103" s="39" t="s">
        <v>109</v>
      </c>
    </row>
    <row r="104" spans="1:59" s="79" customFormat="1" ht="18" customHeight="1" thickBot="1" x14ac:dyDescent="0.3">
      <c r="AK104" s="151"/>
      <c r="AL104" s="122"/>
      <c r="AM104" s="177"/>
      <c r="AS104" s="151"/>
      <c r="AT104" s="122"/>
      <c r="AU104" s="177"/>
      <c r="AV104" s="114"/>
      <c r="AX104" s="115"/>
    </row>
    <row r="105" spans="1:59" s="54" customFormat="1" ht="164.25" customHeight="1" x14ac:dyDescent="0.25">
      <c r="A105" s="474" t="s">
        <v>77</v>
      </c>
      <c r="B105" s="477" t="s">
        <v>47</v>
      </c>
      <c r="C105" s="477" t="s">
        <v>48</v>
      </c>
      <c r="D105" s="480" t="s">
        <v>49</v>
      </c>
      <c r="E105" s="480" t="s">
        <v>50</v>
      </c>
      <c r="F105" s="393" t="s">
        <v>51</v>
      </c>
      <c r="G105" s="393" t="s">
        <v>52</v>
      </c>
      <c r="H105" s="393" t="s">
        <v>380</v>
      </c>
      <c r="I105" s="393" t="s">
        <v>72</v>
      </c>
      <c r="J105" s="393" t="s">
        <v>381</v>
      </c>
      <c r="K105" s="390" t="s">
        <v>53</v>
      </c>
      <c r="L105" s="390" t="s">
        <v>54</v>
      </c>
      <c r="M105" s="489" t="s">
        <v>55</v>
      </c>
      <c r="N105" s="393" t="s">
        <v>382</v>
      </c>
      <c r="O105" s="315" t="s">
        <v>383</v>
      </c>
      <c r="P105" s="318" t="s">
        <v>56</v>
      </c>
      <c r="Q105" s="318" t="s">
        <v>56</v>
      </c>
      <c r="R105" s="318" t="s">
        <v>56</v>
      </c>
      <c r="S105" s="492" t="s">
        <v>57</v>
      </c>
      <c r="T105" s="486" t="s">
        <v>58</v>
      </c>
      <c r="U105" s="315" t="s">
        <v>59</v>
      </c>
      <c r="V105" s="318" t="s">
        <v>60</v>
      </c>
      <c r="W105" s="318" t="s">
        <v>61</v>
      </c>
      <c r="X105" s="318" t="s">
        <v>62</v>
      </c>
      <c r="Y105" s="492" t="s">
        <v>63</v>
      </c>
      <c r="Z105" s="486" t="s">
        <v>58</v>
      </c>
      <c r="AA105" s="390" t="s">
        <v>64</v>
      </c>
      <c r="AB105" s="390" t="s">
        <v>65</v>
      </c>
      <c r="AC105" s="483" t="s">
        <v>66</v>
      </c>
      <c r="AD105" s="393" t="s">
        <v>384</v>
      </c>
      <c r="AE105" s="483" t="s">
        <v>42</v>
      </c>
      <c r="AF105" s="393" t="s">
        <v>845</v>
      </c>
      <c r="AG105" s="393" t="s">
        <v>70</v>
      </c>
      <c r="AH105" s="393" t="s">
        <v>71</v>
      </c>
      <c r="AI105" s="405">
        <v>44075</v>
      </c>
      <c r="AJ105" s="405">
        <v>44377</v>
      </c>
      <c r="AK105" s="396" t="s">
        <v>980</v>
      </c>
      <c r="AL105" s="402">
        <v>0.4</v>
      </c>
      <c r="AM105" s="384" t="s">
        <v>1007</v>
      </c>
      <c r="AN105" s="602" t="s">
        <v>846</v>
      </c>
      <c r="AO105" s="393" t="s">
        <v>75</v>
      </c>
      <c r="AP105" s="393" t="s">
        <v>348</v>
      </c>
      <c r="AQ105" s="387" t="s">
        <v>247</v>
      </c>
      <c r="AR105" s="387" t="s">
        <v>248</v>
      </c>
      <c r="AS105" s="396" t="s">
        <v>980</v>
      </c>
      <c r="AT105" s="399">
        <v>0.4</v>
      </c>
      <c r="AU105" s="384" t="s">
        <v>1007</v>
      </c>
      <c r="AV105" s="504" t="s">
        <v>349</v>
      </c>
      <c r="AW105" s="393" t="s">
        <v>73</v>
      </c>
      <c r="AX105" s="507" t="s">
        <v>74</v>
      </c>
      <c r="AY105" s="51"/>
      <c r="AZ105" s="51"/>
      <c r="BA105" s="51"/>
      <c r="BB105" s="52"/>
      <c r="BC105" s="53"/>
      <c r="BD105" s="52"/>
      <c r="BE105" s="51"/>
      <c r="BF105" s="51"/>
      <c r="BG105" s="51"/>
    </row>
    <row r="106" spans="1:59" s="54" customFormat="1" ht="135" customHeight="1" x14ac:dyDescent="0.25">
      <c r="A106" s="475"/>
      <c r="B106" s="478"/>
      <c r="C106" s="478"/>
      <c r="D106" s="481"/>
      <c r="E106" s="481"/>
      <c r="F106" s="394"/>
      <c r="G106" s="394"/>
      <c r="H106" s="394"/>
      <c r="I106" s="394"/>
      <c r="J106" s="394"/>
      <c r="K106" s="391"/>
      <c r="L106" s="391"/>
      <c r="M106" s="490"/>
      <c r="N106" s="394"/>
      <c r="O106" s="316" t="s">
        <v>67</v>
      </c>
      <c r="P106" s="319" t="s">
        <v>56</v>
      </c>
      <c r="Q106" s="319" t="s">
        <v>56</v>
      </c>
      <c r="R106" s="319" t="s">
        <v>56</v>
      </c>
      <c r="S106" s="493"/>
      <c r="T106" s="487"/>
      <c r="U106" s="316" t="s">
        <v>68</v>
      </c>
      <c r="V106" s="319" t="s">
        <v>60</v>
      </c>
      <c r="W106" s="319" t="s">
        <v>60</v>
      </c>
      <c r="X106" s="319" t="s">
        <v>60</v>
      </c>
      <c r="Y106" s="493"/>
      <c r="Z106" s="487"/>
      <c r="AA106" s="391"/>
      <c r="AB106" s="391"/>
      <c r="AC106" s="484"/>
      <c r="AD106" s="394"/>
      <c r="AE106" s="484"/>
      <c r="AF106" s="394"/>
      <c r="AG106" s="394"/>
      <c r="AH106" s="394"/>
      <c r="AI106" s="406"/>
      <c r="AJ106" s="406"/>
      <c r="AK106" s="397"/>
      <c r="AL106" s="403"/>
      <c r="AM106" s="385"/>
      <c r="AN106" s="603"/>
      <c r="AO106" s="394"/>
      <c r="AP106" s="394"/>
      <c r="AQ106" s="388"/>
      <c r="AR106" s="388"/>
      <c r="AS106" s="397"/>
      <c r="AT106" s="400"/>
      <c r="AU106" s="385"/>
      <c r="AV106" s="505"/>
      <c r="AW106" s="394"/>
      <c r="AX106" s="508"/>
      <c r="AY106" s="55"/>
      <c r="AZ106" s="11"/>
      <c r="BA106" s="11"/>
      <c r="BB106" s="11"/>
      <c r="BC106" s="11"/>
      <c r="BD106" s="56"/>
      <c r="BE106" s="11"/>
      <c r="BF106" s="11"/>
      <c r="BG106" s="11"/>
    </row>
    <row r="107" spans="1:59" s="54" customFormat="1" ht="180" customHeight="1" x14ac:dyDescent="0.25">
      <c r="A107" s="475"/>
      <c r="B107" s="478"/>
      <c r="C107" s="478"/>
      <c r="D107" s="481"/>
      <c r="E107" s="481"/>
      <c r="F107" s="394"/>
      <c r="G107" s="394"/>
      <c r="H107" s="394"/>
      <c r="I107" s="394"/>
      <c r="J107" s="394"/>
      <c r="K107" s="391"/>
      <c r="L107" s="391"/>
      <c r="M107" s="490"/>
      <c r="N107" s="394"/>
      <c r="O107" s="316" t="s">
        <v>350</v>
      </c>
      <c r="P107" s="319" t="s">
        <v>56</v>
      </c>
      <c r="Q107" s="319" t="s">
        <v>56</v>
      </c>
      <c r="R107" s="319" t="s">
        <v>56</v>
      </c>
      <c r="S107" s="493"/>
      <c r="T107" s="487"/>
      <c r="U107" s="316" t="s">
        <v>69</v>
      </c>
      <c r="V107" s="319" t="s">
        <v>60</v>
      </c>
      <c r="W107" s="319" t="s">
        <v>60</v>
      </c>
      <c r="X107" s="319" t="s">
        <v>60</v>
      </c>
      <c r="Y107" s="493"/>
      <c r="Z107" s="487"/>
      <c r="AA107" s="391"/>
      <c r="AB107" s="391"/>
      <c r="AC107" s="484"/>
      <c r="AD107" s="394"/>
      <c r="AE107" s="484"/>
      <c r="AF107" s="394"/>
      <c r="AG107" s="394"/>
      <c r="AH107" s="394"/>
      <c r="AI107" s="406"/>
      <c r="AJ107" s="406"/>
      <c r="AK107" s="397"/>
      <c r="AL107" s="403"/>
      <c r="AM107" s="385"/>
      <c r="AN107" s="603"/>
      <c r="AO107" s="394"/>
      <c r="AP107" s="394"/>
      <c r="AQ107" s="388"/>
      <c r="AR107" s="388"/>
      <c r="AS107" s="397"/>
      <c r="AT107" s="400"/>
      <c r="AU107" s="385"/>
      <c r="AV107" s="505"/>
      <c r="AW107" s="394"/>
      <c r="AX107" s="508"/>
      <c r="AY107" s="55"/>
      <c r="AZ107" s="11"/>
      <c r="BA107" s="11"/>
      <c r="BB107" s="11"/>
      <c r="BC107" s="11"/>
      <c r="BD107" s="56"/>
      <c r="BE107" s="11"/>
      <c r="BF107" s="11"/>
      <c r="BG107" s="11"/>
    </row>
    <row r="108" spans="1:59" s="54" customFormat="1" ht="103.5" customHeight="1" thickBot="1" x14ac:dyDescent="0.3">
      <c r="A108" s="476"/>
      <c r="B108" s="479"/>
      <c r="C108" s="479"/>
      <c r="D108" s="482"/>
      <c r="E108" s="482"/>
      <c r="F108" s="395"/>
      <c r="G108" s="395"/>
      <c r="H108" s="395"/>
      <c r="I108" s="395"/>
      <c r="J108" s="395"/>
      <c r="K108" s="392"/>
      <c r="L108" s="392"/>
      <c r="M108" s="491"/>
      <c r="N108" s="395"/>
      <c r="O108" s="317" t="s">
        <v>351</v>
      </c>
      <c r="P108" s="320" t="s">
        <v>56</v>
      </c>
      <c r="Q108" s="320" t="s">
        <v>56</v>
      </c>
      <c r="R108" s="320" t="s">
        <v>56</v>
      </c>
      <c r="S108" s="494"/>
      <c r="T108" s="488"/>
      <c r="U108" s="317"/>
      <c r="V108" s="320"/>
      <c r="W108" s="320"/>
      <c r="X108" s="320"/>
      <c r="Y108" s="494"/>
      <c r="Z108" s="488"/>
      <c r="AA108" s="392"/>
      <c r="AB108" s="392"/>
      <c r="AC108" s="485"/>
      <c r="AD108" s="395"/>
      <c r="AE108" s="485"/>
      <c r="AF108" s="395"/>
      <c r="AG108" s="395"/>
      <c r="AH108" s="395"/>
      <c r="AI108" s="407"/>
      <c r="AJ108" s="407"/>
      <c r="AK108" s="398"/>
      <c r="AL108" s="404"/>
      <c r="AM108" s="386"/>
      <c r="AN108" s="604"/>
      <c r="AO108" s="395"/>
      <c r="AP108" s="395"/>
      <c r="AQ108" s="389"/>
      <c r="AR108" s="389"/>
      <c r="AS108" s="398"/>
      <c r="AT108" s="401"/>
      <c r="AU108" s="386"/>
      <c r="AV108" s="506"/>
      <c r="AW108" s="395"/>
      <c r="AX108" s="509"/>
      <c r="AY108" s="55"/>
      <c r="AZ108" s="11"/>
      <c r="BA108" s="11"/>
      <c r="BB108" s="11"/>
      <c r="BC108" s="11"/>
      <c r="BD108" s="56"/>
      <c r="BE108" s="11"/>
      <c r="BF108" s="11"/>
      <c r="BG108" s="11"/>
    </row>
    <row r="109" spans="1:59" s="79" customFormat="1" ht="18" customHeight="1" thickBot="1" x14ac:dyDescent="0.3">
      <c r="AK109" s="151"/>
      <c r="AL109" s="122"/>
      <c r="AM109" s="177"/>
      <c r="AS109" s="151"/>
      <c r="AT109" s="122"/>
      <c r="AU109" s="177"/>
      <c r="AV109" s="114"/>
      <c r="AX109" s="115"/>
    </row>
    <row r="110" spans="1:59" s="39" customFormat="1" ht="409.6" customHeight="1" x14ac:dyDescent="0.25">
      <c r="A110" s="372" t="s">
        <v>79</v>
      </c>
      <c r="B110" s="377" t="s">
        <v>47</v>
      </c>
      <c r="C110" s="377" t="s">
        <v>144</v>
      </c>
      <c r="D110" s="380" t="s">
        <v>186</v>
      </c>
      <c r="E110" s="380" t="s">
        <v>284</v>
      </c>
      <c r="F110" s="383" t="s">
        <v>51</v>
      </c>
      <c r="G110" s="383" t="s">
        <v>82</v>
      </c>
      <c r="H110" s="383" t="s">
        <v>352</v>
      </c>
      <c r="I110" s="383" t="s">
        <v>275</v>
      </c>
      <c r="J110" s="383" t="s">
        <v>353</v>
      </c>
      <c r="K110" s="470" t="s">
        <v>116</v>
      </c>
      <c r="L110" s="470" t="s">
        <v>65</v>
      </c>
      <c r="M110" s="455" t="s">
        <v>117</v>
      </c>
      <c r="N110" s="383" t="s">
        <v>276</v>
      </c>
      <c r="O110" s="383" t="s">
        <v>354</v>
      </c>
      <c r="P110" s="434" t="s">
        <v>94</v>
      </c>
      <c r="Q110" s="434" t="s">
        <v>103</v>
      </c>
      <c r="R110" s="434" t="s">
        <v>94</v>
      </c>
      <c r="S110" s="455" t="s">
        <v>95</v>
      </c>
      <c r="T110" s="434" t="s">
        <v>96</v>
      </c>
      <c r="U110" s="383" t="s">
        <v>277</v>
      </c>
      <c r="V110" s="434" t="s">
        <v>132</v>
      </c>
      <c r="W110" s="434" t="s">
        <v>104</v>
      </c>
      <c r="X110" s="434" t="s">
        <v>132</v>
      </c>
      <c r="Y110" s="455" t="s">
        <v>95</v>
      </c>
      <c r="Z110" s="434" t="s">
        <v>96</v>
      </c>
      <c r="AA110" s="470" t="s">
        <v>116</v>
      </c>
      <c r="AB110" s="470" t="s">
        <v>65</v>
      </c>
      <c r="AC110" s="453" t="s">
        <v>117</v>
      </c>
      <c r="AD110" s="383" t="s">
        <v>278</v>
      </c>
      <c r="AE110" s="453" t="s">
        <v>42</v>
      </c>
      <c r="AF110" s="269" t="s">
        <v>418</v>
      </c>
      <c r="AG110" s="269" t="s">
        <v>419</v>
      </c>
      <c r="AH110" s="269" t="s">
        <v>847</v>
      </c>
      <c r="AI110" s="38" t="s">
        <v>420</v>
      </c>
      <c r="AJ110" s="88" t="s">
        <v>421</v>
      </c>
      <c r="AK110" s="228" t="s">
        <v>893</v>
      </c>
      <c r="AL110" s="229">
        <v>1</v>
      </c>
      <c r="AM110" s="178" t="s">
        <v>1007</v>
      </c>
      <c r="AN110" s="112" t="s">
        <v>849</v>
      </c>
      <c r="AO110" s="112" t="s">
        <v>355</v>
      </c>
      <c r="AP110" s="112" t="s">
        <v>356</v>
      </c>
      <c r="AQ110" s="113" t="s">
        <v>286</v>
      </c>
      <c r="AR110" s="113" t="s">
        <v>287</v>
      </c>
      <c r="AS110" s="228"/>
      <c r="AT110" s="229"/>
      <c r="AU110" s="222"/>
      <c r="AV110" s="460" t="s">
        <v>357</v>
      </c>
      <c r="AW110" s="383" t="s">
        <v>279</v>
      </c>
      <c r="AX110" s="457" t="s">
        <v>358</v>
      </c>
    </row>
    <row r="111" spans="1:59" s="39" customFormat="1" ht="288" customHeight="1" x14ac:dyDescent="0.25">
      <c r="A111" s="373"/>
      <c r="B111" s="378"/>
      <c r="C111" s="378"/>
      <c r="D111" s="381"/>
      <c r="E111" s="381"/>
      <c r="F111" s="353"/>
      <c r="G111" s="353"/>
      <c r="H111" s="353"/>
      <c r="I111" s="353"/>
      <c r="J111" s="353"/>
      <c r="K111" s="461"/>
      <c r="L111" s="461"/>
      <c r="M111" s="469"/>
      <c r="N111" s="353"/>
      <c r="O111" s="353"/>
      <c r="P111" s="466"/>
      <c r="Q111" s="466"/>
      <c r="R111" s="466"/>
      <c r="S111" s="469"/>
      <c r="T111" s="466"/>
      <c r="U111" s="353"/>
      <c r="V111" s="466"/>
      <c r="W111" s="466"/>
      <c r="X111" s="466"/>
      <c r="Y111" s="469"/>
      <c r="Z111" s="466"/>
      <c r="AA111" s="461"/>
      <c r="AB111" s="461"/>
      <c r="AC111" s="464"/>
      <c r="AD111" s="353"/>
      <c r="AE111" s="464"/>
      <c r="AF111" s="282" t="s">
        <v>422</v>
      </c>
      <c r="AG111" s="282" t="s">
        <v>425</v>
      </c>
      <c r="AH111" s="282" t="s">
        <v>848</v>
      </c>
      <c r="AI111" s="41" t="s">
        <v>424</v>
      </c>
      <c r="AJ111" s="80" t="s">
        <v>423</v>
      </c>
      <c r="AK111" s="87" t="s">
        <v>894</v>
      </c>
      <c r="AL111" s="230">
        <v>1</v>
      </c>
      <c r="AM111" s="186" t="s">
        <v>1007</v>
      </c>
      <c r="AN111" s="84" t="s">
        <v>415</v>
      </c>
      <c r="AO111" s="84" t="s">
        <v>416</v>
      </c>
      <c r="AP111" s="84" t="s">
        <v>416</v>
      </c>
      <c r="AQ111" s="85" t="s">
        <v>415</v>
      </c>
      <c r="AR111" s="85" t="s">
        <v>415</v>
      </c>
      <c r="AS111" s="234" t="s">
        <v>869</v>
      </c>
      <c r="AT111" s="231"/>
      <c r="AU111" s="278" t="s">
        <v>621</v>
      </c>
      <c r="AV111" s="351"/>
      <c r="AW111" s="353"/>
      <c r="AX111" s="458"/>
    </row>
    <row r="112" spans="1:59" s="39" customFormat="1" ht="306" customHeight="1" x14ac:dyDescent="0.25">
      <c r="A112" s="373"/>
      <c r="B112" s="378"/>
      <c r="C112" s="378"/>
      <c r="D112" s="381"/>
      <c r="E112" s="381"/>
      <c r="F112" s="353"/>
      <c r="G112" s="353"/>
      <c r="H112" s="353"/>
      <c r="I112" s="353"/>
      <c r="J112" s="353"/>
      <c r="K112" s="461"/>
      <c r="L112" s="461"/>
      <c r="M112" s="469"/>
      <c r="N112" s="353"/>
      <c r="O112" s="353"/>
      <c r="P112" s="466"/>
      <c r="Q112" s="466"/>
      <c r="R112" s="466"/>
      <c r="S112" s="469"/>
      <c r="T112" s="466"/>
      <c r="U112" s="353"/>
      <c r="V112" s="466"/>
      <c r="W112" s="466"/>
      <c r="X112" s="466"/>
      <c r="Y112" s="469"/>
      <c r="Z112" s="466"/>
      <c r="AA112" s="461"/>
      <c r="AB112" s="461"/>
      <c r="AC112" s="464"/>
      <c r="AD112" s="353"/>
      <c r="AE112" s="464"/>
      <c r="AF112" s="282" t="s">
        <v>426</v>
      </c>
      <c r="AG112" s="282" t="s">
        <v>419</v>
      </c>
      <c r="AH112" s="282" t="s">
        <v>851</v>
      </c>
      <c r="AI112" s="41" t="s">
        <v>428</v>
      </c>
      <c r="AJ112" s="80" t="s">
        <v>427</v>
      </c>
      <c r="AK112" s="87" t="s">
        <v>895</v>
      </c>
      <c r="AL112" s="230">
        <v>1</v>
      </c>
      <c r="AM112" s="186" t="s">
        <v>1007</v>
      </c>
      <c r="AN112" s="84" t="s">
        <v>415</v>
      </c>
      <c r="AO112" s="84" t="s">
        <v>416</v>
      </c>
      <c r="AP112" s="84" t="s">
        <v>416</v>
      </c>
      <c r="AQ112" s="85" t="s">
        <v>417</v>
      </c>
      <c r="AR112" s="85" t="s">
        <v>417</v>
      </c>
      <c r="AS112" s="234" t="s">
        <v>870</v>
      </c>
      <c r="AT112" s="231"/>
      <c r="AU112" s="278" t="s">
        <v>621</v>
      </c>
      <c r="AV112" s="351"/>
      <c r="AW112" s="353"/>
      <c r="AX112" s="458"/>
    </row>
    <row r="113" spans="1:50" s="39" customFormat="1" ht="218.25" customHeight="1" thickBot="1" x14ac:dyDescent="0.3">
      <c r="A113" s="373"/>
      <c r="B113" s="379"/>
      <c r="C113" s="379"/>
      <c r="D113" s="382"/>
      <c r="E113" s="382"/>
      <c r="F113" s="354"/>
      <c r="G113" s="354"/>
      <c r="H113" s="354"/>
      <c r="I113" s="354"/>
      <c r="J113" s="354"/>
      <c r="K113" s="471"/>
      <c r="L113" s="471"/>
      <c r="M113" s="456"/>
      <c r="N113" s="354"/>
      <c r="O113" s="354"/>
      <c r="P113" s="435"/>
      <c r="Q113" s="435"/>
      <c r="R113" s="435"/>
      <c r="S113" s="456"/>
      <c r="T113" s="435"/>
      <c r="U113" s="354"/>
      <c r="V113" s="435"/>
      <c r="W113" s="435"/>
      <c r="X113" s="435"/>
      <c r="Y113" s="456"/>
      <c r="Z113" s="435"/>
      <c r="AA113" s="471"/>
      <c r="AB113" s="471"/>
      <c r="AC113" s="454"/>
      <c r="AD113" s="354"/>
      <c r="AE113" s="464"/>
      <c r="AF113" s="293" t="s">
        <v>429</v>
      </c>
      <c r="AG113" s="282" t="s">
        <v>430</v>
      </c>
      <c r="AH113" s="282" t="s">
        <v>850</v>
      </c>
      <c r="AI113" s="41" t="s">
        <v>431</v>
      </c>
      <c r="AJ113" s="294" t="s">
        <v>432</v>
      </c>
      <c r="AK113" s="295" t="s">
        <v>896</v>
      </c>
      <c r="AL113" s="230">
        <v>0.2</v>
      </c>
      <c r="AM113" s="186" t="s">
        <v>1007</v>
      </c>
      <c r="AN113" s="84" t="s">
        <v>415</v>
      </c>
      <c r="AO113" s="84" t="s">
        <v>416</v>
      </c>
      <c r="AP113" s="84" t="s">
        <v>416</v>
      </c>
      <c r="AQ113" s="85" t="s">
        <v>739</v>
      </c>
      <c r="AR113" s="85" t="s">
        <v>739</v>
      </c>
      <c r="AS113" s="234" t="s">
        <v>869</v>
      </c>
      <c r="AT113" s="231"/>
      <c r="AU113" s="278" t="s">
        <v>621</v>
      </c>
      <c r="AV113" s="352"/>
      <c r="AW113" s="354"/>
      <c r="AX113" s="459"/>
    </row>
    <row r="114" spans="1:50" s="39" customFormat="1" ht="409.5" customHeight="1" x14ac:dyDescent="0.25">
      <c r="A114" s="373"/>
      <c r="B114" s="357" t="s">
        <v>47</v>
      </c>
      <c r="C114" s="357" t="s">
        <v>48</v>
      </c>
      <c r="D114" s="359" t="s">
        <v>156</v>
      </c>
      <c r="E114" s="359" t="s">
        <v>899</v>
      </c>
      <c r="F114" s="348" t="s">
        <v>51</v>
      </c>
      <c r="G114" s="348" t="s">
        <v>82</v>
      </c>
      <c r="H114" s="361" t="s">
        <v>900</v>
      </c>
      <c r="I114" s="348" t="s">
        <v>275</v>
      </c>
      <c r="J114" s="348" t="s">
        <v>901</v>
      </c>
      <c r="K114" s="363" t="s">
        <v>116</v>
      </c>
      <c r="L114" s="363" t="s">
        <v>65</v>
      </c>
      <c r="M114" s="365" t="s">
        <v>117</v>
      </c>
      <c r="N114" s="348" t="s">
        <v>902</v>
      </c>
      <c r="O114" s="348" t="s">
        <v>903</v>
      </c>
      <c r="P114" s="367" t="s">
        <v>94</v>
      </c>
      <c r="Q114" s="367" t="s">
        <v>103</v>
      </c>
      <c r="R114" s="367" t="s">
        <v>94</v>
      </c>
      <c r="S114" s="365" t="s">
        <v>95</v>
      </c>
      <c r="T114" s="367" t="s">
        <v>96</v>
      </c>
      <c r="U114" s="348" t="s">
        <v>904</v>
      </c>
      <c r="V114" s="367" t="s">
        <v>130</v>
      </c>
      <c r="W114" s="367" t="s">
        <v>905</v>
      </c>
      <c r="X114" s="367" t="s">
        <v>130</v>
      </c>
      <c r="Y114" s="365" t="s">
        <v>95</v>
      </c>
      <c r="Z114" s="367" t="s">
        <v>96</v>
      </c>
      <c r="AA114" s="363" t="s">
        <v>116</v>
      </c>
      <c r="AB114" s="363" t="s">
        <v>65</v>
      </c>
      <c r="AC114" s="531" t="s">
        <v>117</v>
      </c>
      <c r="AD114" s="348" t="s">
        <v>902</v>
      </c>
      <c r="AE114" s="463" t="s">
        <v>42</v>
      </c>
      <c r="AF114" s="270" t="s">
        <v>906</v>
      </c>
      <c r="AG114" s="270" t="s">
        <v>907</v>
      </c>
      <c r="AH114" s="270" t="s">
        <v>908</v>
      </c>
      <c r="AI114" s="298">
        <v>44044</v>
      </c>
      <c r="AJ114" s="87" t="s">
        <v>287</v>
      </c>
      <c r="AK114" s="80" t="s">
        <v>909</v>
      </c>
      <c r="AL114" s="230">
        <v>1</v>
      </c>
      <c r="AM114" s="186" t="s">
        <v>1007</v>
      </c>
      <c r="AN114" s="84" t="s">
        <v>910</v>
      </c>
      <c r="AO114" s="84" t="s">
        <v>911</v>
      </c>
      <c r="AP114" s="84" t="s">
        <v>912</v>
      </c>
      <c r="AQ114" s="43">
        <v>44013</v>
      </c>
      <c r="AR114" s="43">
        <v>44196</v>
      </c>
      <c r="AS114" s="228"/>
      <c r="AT114" s="231"/>
      <c r="AU114" s="299"/>
      <c r="AV114" s="350" t="s">
        <v>913</v>
      </c>
      <c r="AW114" s="348" t="s">
        <v>280</v>
      </c>
      <c r="AX114" s="355" t="s">
        <v>914</v>
      </c>
    </row>
    <row r="115" spans="1:50" s="39" customFormat="1" ht="18" customHeight="1" x14ac:dyDescent="0.25">
      <c r="A115" s="373"/>
      <c r="B115" s="378"/>
      <c r="C115" s="378"/>
      <c r="D115" s="381"/>
      <c r="E115" s="381"/>
      <c r="F115" s="353"/>
      <c r="G115" s="353"/>
      <c r="H115" s="590"/>
      <c r="I115" s="353"/>
      <c r="J115" s="353"/>
      <c r="K115" s="461"/>
      <c r="L115" s="461"/>
      <c r="M115" s="469"/>
      <c r="N115" s="353"/>
      <c r="O115" s="353"/>
      <c r="P115" s="466"/>
      <c r="Q115" s="466"/>
      <c r="R115" s="466"/>
      <c r="S115" s="469"/>
      <c r="T115" s="466"/>
      <c r="U115" s="353"/>
      <c r="V115" s="466"/>
      <c r="W115" s="466"/>
      <c r="X115" s="466"/>
      <c r="Y115" s="469"/>
      <c r="Z115" s="466"/>
      <c r="AA115" s="461"/>
      <c r="AB115" s="461"/>
      <c r="AC115" s="464"/>
      <c r="AD115" s="353"/>
      <c r="AE115" s="463"/>
      <c r="AF115" s="270" t="s">
        <v>915</v>
      </c>
      <c r="AG115" s="270" t="s">
        <v>916</v>
      </c>
      <c r="AH115" s="86" t="s">
        <v>917</v>
      </c>
      <c r="AI115" s="298">
        <v>44044</v>
      </c>
      <c r="AJ115" s="87" t="s">
        <v>287</v>
      </c>
      <c r="AK115" s="87" t="s">
        <v>894</v>
      </c>
      <c r="AL115" s="230">
        <v>1</v>
      </c>
      <c r="AM115" s="186" t="s">
        <v>1007</v>
      </c>
      <c r="AN115" s="84" t="s">
        <v>415</v>
      </c>
      <c r="AO115" s="84" t="s">
        <v>416</v>
      </c>
      <c r="AP115" s="84" t="s">
        <v>416</v>
      </c>
      <c r="AQ115" s="85" t="s">
        <v>417</v>
      </c>
      <c r="AR115" s="85" t="s">
        <v>417</v>
      </c>
      <c r="AS115" s="282" t="s">
        <v>620</v>
      </c>
      <c r="AT115" s="282" t="s">
        <v>621</v>
      </c>
      <c r="AU115" s="278" t="s">
        <v>621</v>
      </c>
      <c r="AV115" s="351"/>
      <c r="AW115" s="353"/>
      <c r="AX115" s="458"/>
    </row>
    <row r="116" spans="1:50" s="39" customFormat="1" ht="306" customHeight="1" x14ac:dyDescent="0.25">
      <c r="A116" s="373"/>
      <c r="B116" s="378"/>
      <c r="C116" s="378"/>
      <c r="D116" s="381"/>
      <c r="E116" s="381"/>
      <c r="F116" s="353"/>
      <c r="G116" s="353"/>
      <c r="H116" s="590"/>
      <c r="I116" s="353"/>
      <c r="J116" s="353"/>
      <c r="K116" s="461"/>
      <c r="L116" s="461"/>
      <c r="M116" s="469"/>
      <c r="N116" s="353"/>
      <c r="O116" s="353"/>
      <c r="P116" s="466"/>
      <c r="Q116" s="466"/>
      <c r="R116" s="466"/>
      <c r="S116" s="469"/>
      <c r="T116" s="466"/>
      <c r="U116" s="353"/>
      <c r="V116" s="466"/>
      <c r="W116" s="466"/>
      <c r="X116" s="466"/>
      <c r="Y116" s="469"/>
      <c r="Z116" s="466"/>
      <c r="AA116" s="461"/>
      <c r="AB116" s="461"/>
      <c r="AC116" s="464"/>
      <c r="AD116" s="353"/>
      <c r="AE116" s="463"/>
      <c r="AF116" s="270" t="s">
        <v>918</v>
      </c>
      <c r="AG116" s="270" t="s">
        <v>919</v>
      </c>
      <c r="AH116" s="270" t="s">
        <v>920</v>
      </c>
      <c r="AI116" s="86" t="s">
        <v>921</v>
      </c>
      <c r="AJ116" s="296" t="s">
        <v>922</v>
      </c>
      <c r="AK116" s="296" t="s">
        <v>923</v>
      </c>
      <c r="AL116" s="300">
        <v>1</v>
      </c>
      <c r="AM116" s="301" t="s">
        <v>1007</v>
      </c>
      <c r="AN116" s="84" t="s">
        <v>415</v>
      </c>
      <c r="AO116" s="84" t="s">
        <v>416</v>
      </c>
      <c r="AP116" s="84" t="s">
        <v>416</v>
      </c>
      <c r="AQ116" s="85" t="s">
        <v>417</v>
      </c>
      <c r="AR116" s="85" t="s">
        <v>417</v>
      </c>
      <c r="AS116" s="282" t="s">
        <v>620</v>
      </c>
      <c r="AT116" s="282" t="s">
        <v>621</v>
      </c>
      <c r="AU116" s="278" t="s">
        <v>621</v>
      </c>
      <c r="AV116" s="351"/>
      <c r="AW116" s="353"/>
      <c r="AX116" s="458"/>
    </row>
    <row r="117" spans="1:50" s="39" customFormat="1" ht="306" customHeight="1" x14ac:dyDescent="0.25">
      <c r="A117" s="374"/>
      <c r="B117" s="379"/>
      <c r="C117" s="379"/>
      <c r="D117" s="382"/>
      <c r="E117" s="382"/>
      <c r="F117" s="354"/>
      <c r="G117" s="354"/>
      <c r="H117" s="591"/>
      <c r="I117" s="354"/>
      <c r="J117" s="354"/>
      <c r="K117" s="471"/>
      <c r="L117" s="471"/>
      <c r="M117" s="456"/>
      <c r="N117" s="354"/>
      <c r="O117" s="354"/>
      <c r="P117" s="435"/>
      <c r="Q117" s="435"/>
      <c r="R117" s="435"/>
      <c r="S117" s="456"/>
      <c r="T117" s="435"/>
      <c r="U117" s="354"/>
      <c r="V117" s="435"/>
      <c r="W117" s="435"/>
      <c r="X117" s="435"/>
      <c r="Y117" s="456"/>
      <c r="Z117" s="435"/>
      <c r="AA117" s="471"/>
      <c r="AB117" s="471"/>
      <c r="AC117" s="454"/>
      <c r="AD117" s="354"/>
      <c r="AE117" s="463"/>
      <c r="AF117" s="282" t="s">
        <v>924</v>
      </c>
      <c r="AG117" s="302" t="s">
        <v>925</v>
      </c>
      <c r="AH117" s="302" t="s">
        <v>926</v>
      </c>
      <c r="AI117" s="44" t="s">
        <v>927</v>
      </c>
      <c r="AJ117" s="44" t="s">
        <v>928</v>
      </c>
      <c r="AK117" s="80" t="s">
        <v>929</v>
      </c>
      <c r="AL117" s="231">
        <v>1</v>
      </c>
      <c r="AM117" s="180" t="s">
        <v>1007</v>
      </c>
      <c r="AN117" s="84" t="s">
        <v>415</v>
      </c>
      <c r="AO117" s="84" t="s">
        <v>416</v>
      </c>
      <c r="AP117" s="84" t="s">
        <v>416</v>
      </c>
      <c r="AQ117" s="85" t="s">
        <v>417</v>
      </c>
      <c r="AR117" s="85" t="s">
        <v>417</v>
      </c>
      <c r="AS117" s="282" t="s">
        <v>620</v>
      </c>
      <c r="AT117" s="282" t="s">
        <v>621</v>
      </c>
      <c r="AU117" s="278" t="s">
        <v>621</v>
      </c>
      <c r="AV117" s="352"/>
      <c r="AW117" s="354"/>
      <c r="AX117" s="459"/>
    </row>
    <row r="118" spans="1:50" s="39" customFormat="1" ht="306" customHeight="1" x14ac:dyDescent="0.25">
      <c r="A118" s="375"/>
      <c r="B118" s="357" t="s">
        <v>47</v>
      </c>
      <c r="C118" s="357" t="s">
        <v>48</v>
      </c>
      <c r="D118" s="359" t="s">
        <v>281</v>
      </c>
      <c r="E118" s="359" t="s">
        <v>359</v>
      </c>
      <c r="F118" s="348" t="s">
        <v>51</v>
      </c>
      <c r="G118" s="348" t="s">
        <v>82</v>
      </c>
      <c r="H118" s="361" t="s">
        <v>413</v>
      </c>
      <c r="I118" s="348" t="s">
        <v>285</v>
      </c>
      <c r="J118" s="348" t="s">
        <v>412</v>
      </c>
      <c r="K118" s="363" t="s">
        <v>116</v>
      </c>
      <c r="L118" s="363" t="s">
        <v>282</v>
      </c>
      <c r="M118" s="365" t="s">
        <v>66</v>
      </c>
      <c r="N118" s="348" t="s">
        <v>283</v>
      </c>
      <c r="O118" s="348" t="s">
        <v>360</v>
      </c>
      <c r="P118" s="367" t="s">
        <v>132</v>
      </c>
      <c r="Q118" s="367" t="s">
        <v>97</v>
      </c>
      <c r="R118" s="367" t="s">
        <v>132</v>
      </c>
      <c r="S118" s="365" t="s">
        <v>95</v>
      </c>
      <c r="T118" s="367" t="s">
        <v>96</v>
      </c>
      <c r="U118" s="348" t="s">
        <v>361</v>
      </c>
      <c r="V118" s="367" t="s">
        <v>132</v>
      </c>
      <c r="W118" s="367" t="s">
        <v>132</v>
      </c>
      <c r="X118" s="367" t="s">
        <v>132</v>
      </c>
      <c r="Y118" s="365" t="s">
        <v>95</v>
      </c>
      <c r="Z118" s="367" t="s">
        <v>96</v>
      </c>
      <c r="AA118" s="363" t="s">
        <v>116</v>
      </c>
      <c r="AB118" s="363" t="s">
        <v>282</v>
      </c>
      <c r="AC118" s="369" t="s">
        <v>66</v>
      </c>
      <c r="AD118" s="348" t="s">
        <v>283</v>
      </c>
      <c r="AE118" s="369" t="s">
        <v>42</v>
      </c>
      <c r="AF118" s="282" t="s">
        <v>414</v>
      </c>
      <c r="AG118" s="36" t="s">
        <v>406</v>
      </c>
      <c r="AH118" s="282" t="s">
        <v>852</v>
      </c>
      <c r="AI118" s="82" t="s">
        <v>402</v>
      </c>
      <c r="AJ118" s="82" t="s">
        <v>407</v>
      </c>
      <c r="AK118" s="296" t="s">
        <v>897</v>
      </c>
      <c r="AL118" s="297">
        <v>1</v>
      </c>
      <c r="AM118" s="180" t="s">
        <v>1007</v>
      </c>
      <c r="AN118" s="84" t="s">
        <v>415</v>
      </c>
      <c r="AO118" s="84" t="s">
        <v>416</v>
      </c>
      <c r="AP118" s="84" t="s">
        <v>416</v>
      </c>
      <c r="AQ118" s="85" t="s">
        <v>417</v>
      </c>
      <c r="AR118" s="85" t="s">
        <v>417</v>
      </c>
      <c r="AS118" s="282" t="s">
        <v>620</v>
      </c>
      <c r="AT118" s="282" t="s">
        <v>621</v>
      </c>
      <c r="AU118" s="278" t="s">
        <v>621</v>
      </c>
      <c r="AV118" s="350" t="s">
        <v>362</v>
      </c>
      <c r="AW118" s="348" t="s">
        <v>280</v>
      </c>
      <c r="AX118" s="355" t="s">
        <v>363</v>
      </c>
    </row>
    <row r="119" spans="1:50" s="39" customFormat="1" ht="306.75" customHeight="1" thickBot="1" x14ac:dyDescent="0.3">
      <c r="A119" s="376"/>
      <c r="B119" s="358"/>
      <c r="C119" s="358"/>
      <c r="D119" s="360"/>
      <c r="E119" s="360"/>
      <c r="F119" s="349"/>
      <c r="G119" s="349"/>
      <c r="H119" s="362"/>
      <c r="I119" s="349"/>
      <c r="J119" s="349"/>
      <c r="K119" s="364"/>
      <c r="L119" s="364"/>
      <c r="M119" s="366"/>
      <c r="N119" s="349"/>
      <c r="O119" s="349"/>
      <c r="P119" s="368"/>
      <c r="Q119" s="368"/>
      <c r="R119" s="368"/>
      <c r="S119" s="366"/>
      <c r="T119" s="368"/>
      <c r="U119" s="349"/>
      <c r="V119" s="368"/>
      <c r="W119" s="368"/>
      <c r="X119" s="368"/>
      <c r="Y119" s="366"/>
      <c r="Z119" s="368"/>
      <c r="AA119" s="364"/>
      <c r="AB119" s="364"/>
      <c r="AC119" s="370"/>
      <c r="AD119" s="349"/>
      <c r="AE119" s="370"/>
      <c r="AF119" s="273" t="s">
        <v>411</v>
      </c>
      <c r="AG119" s="83" t="s">
        <v>410</v>
      </c>
      <c r="AH119" s="273" t="s">
        <v>853</v>
      </c>
      <c r="AI119" s="89" t="s">
        <v>408</v>
      </c>
      <c r="AJ119" s="89" t="s">
        <v>409</v>
      </c>
      <c r="AK119" s="232" t="s">
        <v>898</v>
      </c>
      <c r="AL119" s="233">
        <v>1</v>
      </c>
      <c r="AM119" s="181" t="s">
        <v>1007</v>
      </c>
      <c r="AN119" s="90" t="s">
        <v>415</v>
      </c>
      <c r="AO119" s="90" t="s">
        <v>416</v>
      </c>
      <c r="AP119" s="90" t="s">
        <v>416</v>
      </c>
      <c r="AQ119" s="91" t="s">
        <v>417</v>
      </c>
      <c r="AR119" s="91" t="s">
        <v>417</v>
      </c>
      <c r="AS119" s="8" t="s">
        <v>544</v>
      </c>
      <c r="AT119" s="8" t="s">
        <v>544</v>
      </c>
      <c r="AU119" s="279" t="s">
        <v>544</v>
      </c>
      <c r="AV119" s="371"/>
      <c r="AW119" s="349"/>
      <c r="AX119" s="356"/>
    </row>
    <row r="120" spans="1:50" x14ac:dyDescent="0.25">
      <c r="B120" s="357"/>
      <c r="C120" s="357"/>
      <c r="D120" s="359"/>
      <c r="E120" s="359"/>
      <c r="F120" s="348"/>
      <c r="G120" s="348"/>
      <c r="H120" s="361"/>
      <c r="I120" s="348"/>
      <c r="J120" s="348"/>
      <c r="K120" s="363"/>
      <c r="L120" s="363"/>
      <c r="M120" s="365"/>
      <c r="N120" s="348"/>
      <c r="O120" s="348"/>
      <c r="P120" s="367"/>
      <c r="Q120" s="367"/>
      <c r="R120" s="367"/>
      <c r="S120" s="365"/>
      <c r="T120" s="367"/>
      <c r="U120" s="348"/>
      <c r="V120" s="367"/>
      <c r="W120" s="367"/>
      <c r="X120" s="367"/>
      <c r="Y120" s="365"/>
      <c r="Z120" s="367"/>
      <c r="AA120" s="363"/>
      <c r="AB120" s="363"/>
      <c r="AC120" s="369"/>
      <c r="AD120" s="348"/>
      <c r="AE120" s="369"/>
      <c r="AF120" s="282"/>
      <c r="AG120" s="36"/>
      <c r="AH120" s="282"/>
      <c r="AI120" s="82"/>
      <c r="AJ120" s="82"/>
      <c r="AK120" s="296"/>
      <c r="AL120" s="297"/>
      <c r="AM120" s="180"/>
      <c r="AN120" s="84"/>
      <c r="AO120" s="84"/>
      <c r="AP120" s="84"/>
      <c r="AQ120" s="85"/>
      <c r="AR120" s="85"/>
      <c r="AS120" s="282"/>
      <c r="AT120" s="282"/>
      <c r="AU120" s="278"/>
      <c r="AV120" s="350"/>
      <c r="AW120" s="348"/>
      <c r="AX120" s="355"/>
    </row>
    <row r="121" spans="1:50" ht="18.75" thickBot="1" x14ac:dyDescent="0.3">
      <c r="B121" s="358"/>
      <c r="C121" s="358"/>
      <c r="D121" s="360"/>
      <c r="E121" s="360"/>
      <c r="F121" s="349"/>
      <c r="G121" s="349"/>
      <c r="H121" s="362"/>
      <c r="I121" s="349"/>
      <c r="J121" s="349"/>
      <c r="K121" s="364"/>
      <c r="L121" s="364"/>
      <c r="M121" s="366"/>
      <c r="N121" s="349"/>
      <c r="O121" s="349"/>
      <c r="P121" s="368"/>
      <c r="Q121" s="368"/>
      <c r="R121" s="368"/>
      <c r="S121" s="366"/>
      <c r="T121" s="368"/>
      <c r="U121" s="349"/>
      <c r="V121" s="368"/>
      <c r="W121" s="368"/>
      <c r="X121" s="368"/>
      <c r="Y121" s="366"/>
      <c r="Z121" s="368"/>
      <c r="AA121" s="364"/>
      <c r="AB121" s="364"/>
      <c r="AC121" s="370"/>
      <c r="AD121" s="349"/>
      <c r="AE121" s="370"/>
      <c r="AF121" s="273"/>
      <c r="AG121" s="83"/>
      <c r="AH121" s="273"/>
      <c r="AI121" s="89"/>
      <c r="AJ121" s="89"/>
      <c r="AK121" s="232"/>
      <c r="AL121" s="233"/>
      <c r="AM121" s="181"/>
      <c r="AN121" s="90"/>
      <c r="AO121" s="90"/>
      <c r="AP121" s="90"/>
      <c r="AQ121" s="91"/>
      <c r="AR121" s="91"/>
      <c r="AS121" s="8"/>
      <c r="AT121" s="8"/>
      <c r="AU121" s="279"/>
      <c r="AV121" s="371"/>
      <c r="AW121" s="349"/>
      <c r="AX121" s="356"/>
    </row>
    <row r="126" spans="1:50" ht="105" customHeight="1" x14ac:dyDescent="0.25"/>
  </sheetData>
  <sheetProtection selectLockedCells="1" selectUnlockedCells="1"/>
  <protectedRanges>
    <protectedRange algorithmName="SHA-512" hashValue="pxAkKzOCjvXasYOnM+tnfrlS0jUzZJZRMgGsuhBLdOpqwSk9dkTnbGVWqa28nzlY6aOjfLtGt/3j1NRiS3XtIA==" saltValue="ycGRswPEtsrpQJzjeHmfrg==" spinCount="100000" sqref="AS19:AT19 AS22:AT22 AS97:AT97 AS104:AT104 AS109:AT109 AS60:AT60 AS48:AT48 AS54:AT54 AS84:AT84 AS43:AT43 AS77:AT77 AS32:AT32 AS65:AT65" name="Rango2"/>
    <protectedRange algorithmName="SHA-512" hashValue="GcA5hYHi0S0v0TFeihONv8ng/fM9jnHEWtvOHCW6ar6RBG7/E+JDjv6mQ5/K2EJWy7R3MAWfJTaRiE1Lr700RA==" saltValue="2YVNEi1NeJeksRvtanEaLQ==" spinCount="100000" sqref="AK19:AM19 AK32:AM32 AK104:AM104 AK109:AM109 AK48:AM48 AK54:AM54 AK60:AM60 AK77:AM77 AU84 AU43 AU19 AU54 AU60 AU77 AU32 AU97 AK22:AM22 AK65:AM65 AK84:AM84 AU22 AK43:AM43 AK97:AM97 AU48 AU65 AU104 AU109" name="Rango1"/>
    <protectedRange algorithmName="SHA-512" hashValue="GcA5hYHi0S0v0TFeihONv8ng/fM9jnHEWtvOHCW6ar6RBG7/E+JDjv6mQ5/K2EJWy7R3MAWfJTaRiE1Lr700RA==" saltValue="2YVNEi1NeJeksRvtanEaLQ==" spinCount="100000" sqref="AU16:AU18" name="Rango1_1"/>
    <protectedRange algorithmName="SHA-512" hashValue="GcA5hYHi0S0v0TFeihONv8ng/fM9jnHEWtvOHCW6ar6RBG7/E+JDjv6mQ5/K2EJWy7R3MAWfJTaRiE1Lr700RA==" saltValue="2YVNEi1NeJeksRvtanEaLQ==" spinCount="100000" sqref="AU20:AU21" name="Rango1_15"/>
    <protectedRange algorithmName="SHA-512" hashValue="GcA5hYHi0S0v0TFeihONv8ng/fM9jnHEWtvOHCW6ar6RBG7/E+JDjv6mQ5/K2EJWy7R3MAWfJTaRiE1Lr700RA==" saltValue="2YVNEi1NeJeksRvtanEaLQ==" spinCount="100000" sqref="AK15:AL15" name="Rango1_3_1_1"/>
    <protectedRange algorithmName="SHA-512" hashValue="GcA5hYHi0S0v0TFeihONv8ng/fM9jnHEWtvOHCW6ar6RBG7/E+JDjv6mQ5/K2EJWy7R3MAWfJTaRiE1Lr700RA==" saltValue="2YVNEi1NeJeksRvtanEaLQ==" spinCount="100000" sqref="AU15" name="Rango1_1_5"/>
    <protectedRange algorithmName="SHA-512" hashValue="pxAkKzOCjvXasYOnM+tnfrlS0jUzZJZRMgGsuhBLdOpqwSk9dkTnbGVWqa28nzlY6aOjfLtGt/3j1NRiS3XtIA==" saltValue="ycGRswPEtsrpQJzjeHmfrg==" spinCount="100000" sqref="AS15:AT15" name="Rango2_1_2_3"/>
    <protectedRange algorithmName="SHA-512" hashValue="GcA5hYHi0S0v0TFeihONv8ng/fM9jnHEWtvOHCW6ar6RBG7/E+JDjv6mQ5/K2EJWy7R3MAWfJTaRiE1Lr700RA==" saltValue="2YVNEi1NeJeksRvtanEaLQ==" spinCount="100000" sqref="AK16:AL16" name="Rango1_1_1_1_2"/>
    <protectedRange algorithmName="SHA-512" hashValue="pxAkKzOCjvXasYOnM+tnfrlS0jUzZJZRMgGsuhBLdOpqwSk9dkTnbGVWqa28nzlY6aOjfLtGt/3j1NRiS3XtIA==" saltValue="ycGRswPEtsrpQJzjeHmfrg==" spinCount="100000" sqref="AS16:AT16" name="Rango2_1_2_4"/>
    <protectedRange algorithmName="SHA-512" hashValue="pxAkKzOCjvXasYOnM+tnfrlS0jUzZJZRMgGsuhBLdOpqwSk9dkTnbGVWqa28nzlY6aOjfLtGt/3j1NRiS3XtIA==" saltValue="ycGRswPEtsrpQJzjeHmfrg==" spinCount="100000" sqref="AS17:AT18" name="Rango2_1_2_5"/>
    <protectedRange algorithmName="SHA-512" hashValue="pxAkKzOCjvXasYOnM+tnfrlS0jUzZJZRMgGsuhBLdOpqwSk9dkTnbGVWqa28nzlY6aOjfLtGt/3j1NRiS3XtIA==" saltValue="ycGRswPEtsrpQJzjeHmfrg==" spinCount="100000" sqref="AS20:AT21" name="Rango2_2_2_1"/>
    <protectedRange algorithmName="SHA-512" hashValue="GcA5hYHi0S0v0TFeihONv8ng/fM9jnHEWtvOHCW6ar6RBG7/E+JDjv6mQ5/K2EJWy7R3MAWfJTaRiE1Lr700RA==" saltValue="2YVNEi1NeJeksRvtanEaLQ==" spinCount="100000" sqref="AM78:AM79" name="Rango1_25_1"/>
    <protectedRange algorithmName="SHA-512" hashValue="GcA5hYHi0S0v0TFeihONv8ng/fM9jnHEWtvOHCW6ar6RBG7/E+JDjv6mQ5/K2EJWy7R3MAWfJTaRiE1Lr700RA==" saltValue="2YVNEi1NeJeksRvtanEaLQ==" spinCount="100000" sqref="AK79:AL79" name="Rango1_13_1_2"/>
    <protectedRange algorithmName="SHA-512" hashValue="GcA5hYHi0S0v0TFeihONv8ng/fM9jnHEWtvOHCW6ar6RBG7/E+JDjv6mQ5/K2EJWy7R3MAWfJTaRiE1Lr700RA==" saltValue="2YVNEi1NeJeksRvtanEaLQ==" spinCount="100000" sqref="AK78:AL78" name="Rango1_13_1_1_1"/>
    <protectedRange algorithmName="SHA-512" hashValue="GcA5hYHi0S0v0TFeihONv8ng/fM9jnHEWtvOHCW6ar6RBG7/E+JDjv6mQ5/K2EJWy7R3MAWfJTaRiE1Lr700RA==" saltValue="2YVNEi1NeJeksRvtanEaLQ==" spinCount="100000" sqref="AM80:AM81" name="Rango1_25_2"/>
    <protectedRange algorithmName="SHA-512" hashValue="GcA5hYHi0S0v0TFeihONv8ng/fM9jnHEWtvOHCW6ar6RBG7/E+JDjv6mQ5/K2EJWy7R3MAWfJTaRiE1Lr700RA==" saltValue="2YVNEi1NeJeksRvtanEaLQ==" spinCount="100000" sqref="AK80:AL81" name="Rango1_13_3"/>
    <protectedRange algorithmName="SHA-512" hashValue="GcA5hYHi0S0v0TFeihONv8ng/fM9jnHEWtvOHCW6ar6RBG7/E+JDjv6mQ5/K2EJWy7R3MAWfJTaRiE1Lr700RA==" saltValue="2YVNEi1NeJeksRvtanEaLQ==" spinCount="100000" sqref="AM82:AM83" name="Rango1_25_4"/>
    <protectedRange algorithmName="SHA-512" hashValue="GcA5hYHi0S0v0TFeihONv8ng/fM9jnHEWtvOHCW6ar6RBG7/E+JDjv6mQ5/K2EJWy7R3MAWfJTaRiE1Lr700RA==" saltValue="2YVNEi1NeJeksRvtanEaLQ==" spinCount="100000" sqref="AK82:AL82" name="Rango1_13_1_4"/>
    <protectedRange algorithmName="SHA-512" hashValue="GcA5hYHi0S0v0TFeihONv8ng/fM9jnHEWtvOHCW6ar6RBG7/E+JDjv6mQ5/K2EJWy7R3MAWfJTaRiE1Lr700RA==" saltValue="2YVNEi1NeJeksRvtanEaLQ==" spinCount="100000" sqref="AK83:AL83" name="Rango1_13_2_1"/>
    <protectedRange algorithmName="SHA-512" hashValue="GcA5hYHi0S0v0TFeihONv8ng/fM9jnHEWtvOHCW6ar6RBG7/E+JDjv6mQ5/K2EJWy7R3MAWfJTaRiE1Lr700RA==" saltValue="2YVNEi1NeJeksRvtanEaLQ==" spinCount="100000" sqref="AM110:AM113" name="Rango1_5_6"/>
    <protectedRange algorithmName="SHA-512" hashValue="GcA5hYHi0S0v0TFeihONv8ng/fM9jnHEWtvOHCW6ar6RBG7/E+JDjv6mQ5/K2EJWy7R3MAWfJTaRiE1Lr700RA==" saltValue="2YVNEi1NeJeksRvtanEaLQ==" spinCount="100000" sqref="AK113:AL113 AK110" name="Rango1_1_3_3"/>
    <protectedRange algorithmName="SHA-512" hashValue="GcA5hYHi0S0v0TFeihONv8ng/fM9jnHEWtvOHCW6ar6RBG7/E+JDjv6mQ5/K2EJWy7R3MAWfJTaRiE1Lr700RA==" saltValue="2YVNEi1NeJeksRvtanEaLQ==" spinCount="100000" sqref="AU110" name="Rango1_27"/>
    <protectedRange algorithmName="SHA-512" hashValue="pxAkKzOCjvXasYOnM+tnfrlS0jUzZJZRMgGsuhBLdOpqwSk9dkTnbGVWqa28nzlY6aOjfLtGt/3j1NRiS3XtIA==" saltValue="ycGRswPEtsrpQJzjeHmfrg==" spinCount="100000" sqref="AS111:AT113 AT110" name="Rango2_10_1"/>
    <protectedRange algorithmName="SHA-512" hashValue="GcA5hYHi0S0v0TFeihONv8ng/fM9jnHEWtvOHCW6ar6RBG7/E+JDjv6mQ5/K2EJWy7R3MAWfJTaRiE1Lr700RA==" saltValue="2YVNEi1NeJeksRvtanEaLQ==" spinCount="100000" sqref="AS110" name="Rango1_15_3"/>
    <protectedRange algorithmName="SHA-512" hashValue="GcA5hYHi0S0v0TFeihONv8ng/fM9jnHEWtvOHCW6ar6RBG7/E+JDjv6mQ5/K2EJWy7R3MAWfJTaRiE1Lr700RA==" saltValue="2YVNEi1NeJeksRvtanEaLQ==" spinCount="100000" sqref="AL110" name="Rango1_1_2_1_1"/>
    <protectedRange algorithmName="SHA-512" hashValue="GcA5hYHi0S0v0TFeihONv8ng/fM9jnHEWtvOHCW6ar6RBG7/E+JDjv6mQ5/K2EJWy7R3MAWfJTaRiE1Lr700RA==" saltValue="2YVNEi1NeJeksRvtanEaLQ==" spinCount="100000" sqref="AK111:AL111" name="Rango1_1_2_2_1"/>
    <protectedRange algorithmName="SHA-512" hashValue="GcA5hYHi0S0v0TFeihONv8ng/fM9jnHEWtvOHCW6ar6RBG7/E+JDjv6mQ5/K2EJWy7R3MAWfJTaRiE1Lr700RA==" saltValue="2YVNEi1NeJeksRvtanEaLQ==" spinCount="100000" sqref="AK112:AL112" name="Rango1_1_2_3_1"/>
    <protectedRange algorithmName="SHA-512" hashValue="GcA5hYHi0S0v0TFeihONv8ng/fM9jnHEWtvOHCW6ar6RBG7/E+JDjv6mQ5/K2EJWy7R3MAWfJTaRiE1Lr700RA==" saltValue="2YVNEi1NeJeksRvtanEaLQ==" spinCount="100000" sqref="AM120:AM121" name="Rango1_5_8"/>
    <protectedRange algorithmName="SHA-512" hashValue="GcA5hYHi0S0v0TFeihONv8ng/fM9jnHEWtvOHCW6ar6RBG7/E+JDjv6mQ5/K2EJWy7R3MAWfJTaRiE1Lr700RA==" saltValue="2YVNEi1NeJeksRvtanEaLQ==" spinCount="100000" sqref="AK120:AL120" name="Rango1_1_3_5"/>
    <protectedRange algorithmName="SHA-512" hashValue="GcA5hYHi0S0v0TFeihONv8ng/fM9jnHEWtvOHCW6ar6RBG7/E+JDjv6mQ5/K2EJWy7R3MAWfJTaRiE1Lr700RA==" saltValue="2YVNEi1NeJeksRvtanEaLQ==" spinCount="100000" sqref="AK121:AL121" name="Rango1_1_2_8_1"/>
    <protectedRange algorithmName="SHA-512" hashValue="GcA5hYHi0S0v0TFeihONv8ng/fM9jnHEWtvOHCW6ar6RBG7/E+JDjv6mQ5/K2EJWy7R3MAWfJTaRiE1Lr700RA==" saltValue="2YVNEi1NeJeksRvtanEaLQ==" spinCount="100000" sqref="AM114:AM119" name="Rango1_5_9"/>
    <protectedRange algorithmName="SHA-512" hashValue="GcA5hYHi0S0v0TFeihONv8ng/fM9jnHEWtvOHCW6ar6RBG7/E+JDjv6mQ5/K2EJWy7R3MAWfJTaRiE1Lr700RA==" saltValue="2YVNEi1NeJeksRvtanEaLQ==" spinCount="100000" sqref="AK116:AL116 AK118:AL118" name="Rango1_1_3_6"/>
    <protectedRange algorithmName="SHA-512" hashValue="GcA5hYHi0S0v0TFeihONv8ng/fM9jnHEWtvOHCW6ar6RBG7/E+JDjv6mQ5/K2EJWy7R3MAWfJTaRiE1Lr700RA==" saltValue="2YVNEi1NeJeksRvtanEaLQ==" spinCount="100000" sqref="AU114" name="Rango1_27_4"/>
    <protectedRange algorithmName="SHA-512" hashValue="GcA5hYHi0S0v0TFeihONv8ng/fM9jnHEWtvOHCW6ar6RBG7/E+JDjv6mQ5/K2EJWy7R3MAWfJTaRiE1Lr700RA==" saltValue="2YVNEi1NeJeksRvtanEaLQ==" spinCount="100000" sqref="AS114" name="Rango1_1_4_2"/>
    <protectedRange algorithmName="SHA-512" hashValue="pxAkKzOCjvXasYOnM+tnfrlS0jUzZJZRMgGsuhBLdOpqwSk9dkTnbGVWqa28nzlY6aOjfLtGt/3j1NRiS3XtIA==" saltValue="ycGRswPEtsrpQJzjeHmfrg==" spinCount="100000" sqref="AT114" name="Rango2_10_1_4"/>
    <protectedRange algorithmName="SHA-512" hashValue="GcA5hYHi0S0v0TFeihONv8ng/fM9jnHEWtvOHCW6ar6RBG7/E+JDjv6mQ5/K2EJWy7R3MAWfJTaRiE1Lr700RA==" saltValue="2YVNEi1NeJeksRvtanEaLQ==" spinCount="100000" sqref="AK114:AL114" name="Rango1_1_2_4_2"/>
    <protectedRange algorithmName="SHA-512" hashValue="GcA5hYHi0S0v0TFeihONv8ng/fM9jnHEWtvOHCW6ar6RBG7/E+JDjv6mQ5/K2EJWy7R3MAWfJTaRiE1Lr700RA==" saltValue="2YVNEi1NeJeksRvtanEaLQ==" spinCount="100000" sqref="AK115:AL115" name="Rango1_1_2_5_2"/>
    <protectedRange algorithmName="SHA-512" hashValue="GcA5hYHi0S0v0TFeihONv8ng/fM9jnHEWtvOHCW6ar6RBG7/E+JDjv6mQ5/K2EJWy7R3MAWfJTaRiE1Lr700RA==" saltValue="2YVNEi1NeJeksRvtanEaLQ==" spinCount="100000" sqref="AK117:AL117" name="Rango1_1_2_6_2"/>
    <protectedRange algorithmName="SHA-512" hashValue="GcA5hYHi0S0v0TFeihONv8ng/fM9jnHEWtvOHCW6ar6RBG7/E+JDjv6mQ5/K2EJWy7R3MAWfJTaRiE1Lr700RA==" saltValue="2YVNEi1NeJeksRvtanEaLQ==" spinCount="100000" sqref="AK119:AL119" name="Rango1_1_2_8_2"/>
    <protectedRange algorithmName="SHA-512" hashValue="GcA5hYHi0S0v0TFeihONv8ng/fM9jnHEWtvOHCW6ar6RBG7/E+JDjv6mQ5/K2EJWy7R3MAWfJTaRiE1Lr700RA==" saltValue="2YVNEi1NeJeksRvtanEaLQ==" spinCount="100000" sqref="AU98:AU99" name="Rango1_26_1"/>
    <protectedRange algorithmName="SHA-512" hashValue="pxAkKzOCjvXasYOnM+tnfrlS0jUzZJZRMgGsuhBLdOpqwSk9dkTnbGVWqa28nzlY6aOjfLtGt/3j1NRiS3XtIA==" saltValue="ycGRswPEtsrpQJzjeHmfrg==" spinCount="100000" sqref="AS98:AS99" name="Rango2_2_1"/>
    <protectedRange algorithmName="SHA-512" hashValue="pxAkKzOCjvXasYOnM+tnfrlS0jUzZJZRMgGsuhBLdOpqwSk9dkTnbGVWqa28nzlY6aOjfLtGt/3j1NRiS3XtIA==" saltValue="ycGRswPEtsrpQJzjeHmfrg==" spinCount="100000" sqref="AT98:AT99" name="Rango2_3_1"/>
    <protectedRange algorithmName="SHA-512" hashValue="GcA5hYHi0S0v0TFeihONv8ng/fM9jnHEWtvOHCW6ar6RBG7/E+JDjv6mQ5/K2EJWy7R3MAWfJTaRiE1Lr700RA==" saltValue="2YVNEi1NeJeksRvtanEaLQ==" spinCount="100000" sqref="AU100:AU102" name="Rango1_26_2"/>
    <protectedRange algorithmName="SHA-512" hashValue="pxAkKzOCjvXasYOnM+tnfrlS0jUzZJZRMgGsuhBLdOpqwSk9dkTnbGVWqa28nzlY6aOjfLtGt/3j1NRiS3XtIA==" saltValue="ycGRswPEtsrpQJzjeHmfrg==" spinCount="100000" sqref="AS100:AS101" name="Rango2_2_1_2_1"/>
    <protectedRange algorithmName="SHA-512" hashValue="pxAkKzOCjvXasYOnM+tnfrlS0jUzZJZRMgGsuhBLdOpqwSk9dkTnbGVWqa28nzlY6aOjfLtGt/3j1NRiS3XtIA==" saltValue="ycGRswPEtsrpQJzjeHmfrg==" spinCount="100000" sqref="AT100:AT101" name="Rango2_3_1_2_1"/>
    <protectedRange algorithmName="SHA-512" hashValue="pxAkKzOCjvXasYOnM+tnfrlS0jUzZJZRMgGsuhBLdOpqwSk9dkTnbGVWqa28nzlY6aOjfLtGt/3j1NRiS3XtIA==" saltValue="ycGRswPEtsrpQJzjeHmfrg==" spinCount="100000" sqref="AS102" name="Rango2_2_1_6"/>
    <protectedRange algorithmName="SHA-512" hashValue="pxAkKzOCjvXasYOnM+tnfrlS0jUzZJZRMgGsuhBLdOpqwSk9dkTnbGVWqa28nzlY6aOjfLtGt/3j1NRiS3XtIA==" saltValue="ycGRswPEtsrpQJzjeHmfrg==" spinCount="100000" sqref="AT102" name="Rango2_3_1_6"/>
    <protectedRange algorithmName="SHA-512" hashValue="pxAkKzOCjvXasYOnM+tnfrlS0jUzZJZRMgGsuhBLdOpqwSk9dkTnbGVWqa28nzlY6aOjfLtGt/3j1NRiS3XtIA==" saltValue="ycGRswPEtsrpQJzjeHmfrg==" spinCount="100000" sqref="AM103" name="Rango2_2_1_1_1"/>
    <protectedRange algorithmName="SHA-512" hashValue="GcA5hYHi0S0v0TFeihONv8ng/fM9jnHEWtvOHCW6ar6RBG7/E+JDjv6mQ5/K2EJWy7R3MAWfJTaRiE1Lr700RA==" saltValue="2YVNEi1NeJeksRvtanEaLQ==" spinCount="100000" sqref="AU103" name="Rango1_26_3"/>
    <protectedRange algorithmName="SHA-512" hashValue="pxAkKzOCjvXasYOnM+tnfrlS0jUzZJZRMgGsuhBLdOpqwSk9dkTnbGVWqa28nzlY6aOjfLtGt/3j1NRiS3XtIA==" saltValue="ycGRswPEtsrpQJzjeHmfrg==" spinCount="100000" sqref="AT103" name="Rango2_3_1_6_1"/>
    <protectedRange algorithmName="SHA-512" hashValue="pxAkKzOCjvXasYOnM+tnfrlS0jUzZJZRMgGsuhBLdOpqwSk9dkTnbGVWqa28nzlY6aOjfLtGt/3j1NRiS3XtIA==" saltValue="ycGRswPEtsrpQJzjeHmfrg==" spinCount="100000" sqref="AS103" name="Rango2_2_1_9"/>
    <protectedRange algorithmName="SHA-512" hashValue="pxAkKzOCjvXasYOnM+tnfrlS0jUzZJZRMgGsuhBLdOpqwSk9dkTnbGVWqa28nzlY6aOjfLtGt/3j1NRiS3XtIA==" saltValue="ycGRswPEtsrpQJzjeHmfrg==" spinCount="100000" sqref="AK103" name="Rango2_2_1_9_1"/>
    <protectedRange algorithmName="SHA-512" hashValue="pxAkKzOCjvXasYOnM+tnfrlS0jUzZJZRMgGsuhBLdOpqwSk9dkTnbGVWqa28nzlY6aOjfLtGt/3j1NRiS3XtIA==" saltValue="ycGRswPEtsrpQJzjeHmfrg==" spinCount="100000" sqref="AL103" name="Rango2_3_1_9"/>
    <protectedRange algorithmName="SHA-512" hashValue="GcA5hYHi0S0v0TFeihONv8ng/fM9jnHEWtvOHCW6ar6RBG7/E+JDjv6mQ5/K2EJWy7R3MAWfJTaRiE1Lr700RA==" saltValue="2YVNEi1NeJeksRvtanEaLQ==" spinCount="100000" sqref="AM23:AM25" name="Rango1_3_1"/>
    <protectedRange algorithmName="SHA-512" hashValue="GcA5hYHi0S0v0TFeihONv8ng/fM9jnHEWtvOHCW6ar6RBG7/E+JDjv6mQ5/K2EJWy7R3MAWfJTaRiE1Lr700RA==" saltValue="2YVNEi1NeJeksRvtanEaLQ==" spinCount="100000" sqref="AK23:AL23 AL24:AL25" name="Rango1_2_1_1"/>
    <protectedRange algorithmName="SHA-512" hashValue="GcA5hYHi0S0v0TFeihONv8ng/fM9jnHEWtvOHCW6ar6RBG7/E+JDjv6mQ5/K2EJWy7R3MAWfJTaRiE1Lr700RA==" saltValue="2YVNEi1NeJeksRvtanEaLQ==" spinCount="100000" sqref="AK24" name="Rango1_2_2"/>
    <protectedRange algorithmName="SHA-512" hashValue="GcA5hYHi0S0v0TFeihONv8ng/fM9jnHEWtvOHCW6ar6RBG7/E+JDjv6mQ5/K2EJWy7R3MAWfJTaRiE1Lr700RA==" saltValue="2YVNEi1NeJeksRvtanEaLQ==" spinCount="100000" sqref="AK25" name="Rango1_2_4"/>
    <protectedRange algorithmName="SHA-512" hashValue="GcA5hYHi0S0v0TFeihONv8ng/fM9jnHEWtvOHCW6ar6RBG7/E+JDjv6mQ5/K2EJWy7R3MAWfJTaRiE1Lr700RA==" saltValue="2YVNEi1NeJeksRvtanEaLQ==" spinCount="100000" sqref="AM26:AM28" name="Rango1_3_2"/>
    <protectedRange algorithmName="SHA-512" hashValue="GcA5hYHi0S0v0TFeihONv8ng/fM9jnHEWtvOHCW6ar6RBG7/E+JDjv6mQ5/K2EJWy7R3MAWfJTaRiE1Lr700RA==" saltValue="2YVNEi1NeJeksRvtanEaLQ==" spinCount="100000" sqref="AK26:AL26 AK28:AL28 AL27" name="Rango1_2_1_2"/>
    <protectedRange algorithmName="SHA-512" hashValue="GcA5hYHi0S0v0TFeihONv8ng/fM9jnHEWtvOHCW6ar6RBG7/E+JDjv6mQ5/K2EJWy7R3MAWfJTaRiE1Lr700RA==" saltValue="2YVNEi1NeJeksRvtanEaLQ==" spinCount="100000" sqref="AK27" name="Rango1_2_2_1"/>
    <protectedRange algorithmName="SHA-512" hashValue="GcA5hYHi0S0v0TFeihONv8ng/fM9jnHEWtvOHCW6ar6RBG7/E+JDjv6mQ5/K2EJWy7R3MAWfJTaRiE1Lr700RA==" saltValue="2YVNEi1NeJeksRvtanEaLQ==" spinCount="100000" sqref="AM29:AM31" name="Rango1_3_3"/>
    <protectedRange algorithmName="SHA-512" hashValue="GcA5hYHi0S0v0TFeihONv8ng/fM9jnHEWtvOHCW6ar6RBG7/E+JDjv6mQ5/K2EJWy7R3MAWfJTaRiE1Lr700RA==" saltValue="2YVNEi1NeJeksRvtanEaLQ==" spinCount="100000" sqref="AK29:AL29 AL30:AL31" name="Rango1_2_1_2_1"/>
    <protectedRange algorithmName="SHA-512" hashValue="GcA5hYHi0S0v0TFeihONv8ng/fM9jnHEWtvOHCW6ar6RBG7/E+JDjv6mQ5/K2EJWy7R3MAWfJTaRiE1Lr700RA==" saltValue="2YVNEi1NeJeksRvtanEaLQ==" spinCount="100000" sqref="AK30" name="Rango1_2_2_1_1"/>
    <protectedRange algorithmName="SHA-512" hashValue="GcA5hYHi0S0v0TFeihONv8ng/fM9jnHEWtvOHCW6ar6RBG7/E+JDjv6mQ5/K2EJWy7R3MAWfJTaRiE1Lr700RA==" saltValue="2YVNEi1NeJeksRvtanEaLQ==" spinCount="100000" sqref="AK31" name="Rango1_2_4_1"/>
    <protectedRange algorithmName="SHA-512" hashValue="GcA5hYHi0S0v0TFeihONv8ng/fM9jnHEWtvOHCW6ar6RBG7/E+JDjv6mQ5/K2EJWy7R3MAWfJTaRiE1Lr700RA==" saltValue="2YVNEi1NeJeksRvtanEaLQ==" spinCount="100000" sqref="AM33:AM35" name="Rango1_2_1"/>
    <protectedRange algorithmName="SHA-512" hashValue="GcA5hYHi0S0v0TFeihONv8ng/fM9jnHEWtvOHCW6ar6RBG7/E+JDjv6mQ5/K2EJWy7R3MAWfJTaRiE1Lr700RA==" saltValue="2YVNEi1NeJeksRvtanEaLQ==" spinCount="100000" sqref="AK33:AL34 AL35" name="Rango1_1_1_1"/>
    <protectedRange algorithmName="SHA-512" hashValue="GcA5hYHi0S0v0TFeihONv8ng/fM9jnHEWtvOHCW6ar6RBG7/E+JDjv6mQ5/K2EJWy7R3MAWfJTaRiE1Lr700RA==" saltValue="2YVNEi1NeJeksRvtanEaLQ==" spinCount="100000" sqref="AK35" name="Rango1_4_1_1"/>
    <protectedRange algorithmName="SHA-512" hashValue="GcA5hYHi0S0v0TFeihONv8ng/fM9jnHEWtvOHCW6ar6RBG7/E+JDjv6mQ5/K2EJWy7R3MAWfJTaRiE1Lr700RA==" saltValue="2YVNEi1NeJeksRvtanEaLQ==" spinCount="100000" sqref="AM36:AM39" name="Rango1_2_3"/>
    <protectedRange algorithmName="SHA-512" hashValue="GcA5hYHi0S0v0TFeihONv8ng/fM9jnHEWtvOHCW6ar6RBG7/E+JDjv6mQ5/K2EJWy7R3MAWfJTaRiE1Lr700RA==" saltValue="2YVNEi1NeJeksRvtanEaLQ==" spinCount="100000" sqref="AL36:AL39" name="Rango1_1_1_2"/>
    <protectedRange algorithmName="SHA-512" hashValue="GcA5hYHi0S0v0TFeihONv8ng/fM9jnHEWtvOHCW6ar6RBG7/E+JDjv6mQ5/K2EJWy7R3MAWfJTaRiE1Lr700RA==" saltValue="2YVNEi1NeJeksRvtanEaLQ==" spinCount="100000" sqref="AK36 AK38:AK39" name="Rango1_1_1_1_1_1"/>
    <protectedRange algorithmName="SHA-512" hashValue="GcA5hYHi0S0v0TFeihONv8ng/fM9jnHEWtvOHCW6ar6RBG7/E+JDjv6mQ5/K2EJWy7R3MAWfJTaRiE1Lr700RA==" saltValue="2YVNEi1NeJeksRvtanEaLQ==" spinCount="100000" sqref="AK37" name="Rango1_5_1_1"/>
    <protectedRange algorithmName="SHA-512" hashValue="GcA5hYHi0S0v0TFeihONv8ng/fM9jnHEWtvOHCW6ar6RBG7/E+JDjv6mQ5/K2EJWy7R3MAWfJTaRiE1Lr700RA==" saltValue="2YVNEi1NeJeksRvtanEaLQ==" spinCount="100000" sqref="AU36" name="Rango1_17_1"/>
    <protectedRange algorithmName="SHA-512" hashValue="pxAkKzOCjvXasYOnM+tnfrlS0jUzZJZRMgGsuhBLdOpqwSk9dkTnbGVWqa28nzlY6aOjfLtGt/3j1NRiS3XtIA==" saltValue="ycGRswPEtsrpQJzjeHmfrg==" spinCount="100000" sqref="AS36:AT36" name="Rango2_1_2_1_1"/>
    <protectedRange algorithmName="SHA-512" hashValue="GcA5hYHi0S0v0TFeihONv8ng/fM9jnHEWtvOHCW6ar6RBG7/E+JDjv6mQ5/K2EJWy7R3MAWfJTaRiE1Lr700RA==" saltValue="2YVNEi1NeJeksRvtanEaLQ==" spinCount="100000" sqref="AU38" name="Rango1_18_1"/>
    <protectedRange algorithmName="SHA-512" hashValue="pxAkKzOCjvXasYOnM+tnfrlS0jUzZJZRMgGsuhBLdOpqwSk9dkTnbGVWqa28nzlY6aOjfLtGt/3j1NRiS3XtIA==" saltValue="ycGRswPEtsrpQJzjeHmfrg==" spinCount="100000" sqref="AS38:AT38" name="Rango2_1_2_2_1"/>
    <protectedRange algorithmName="SHA-512" hashValue="GcA5hYHi0S0v0TFeihONv8ng/fM9jnHEWtvOHCW6ar6RBG7/E+JDjv6mQ5/K2EJWy7R3MAWfJTaRiE1Lr700RA==" saltValue="2YVNEi1NeJeksRvtanEaLQ==" spinCount="100000" sqref="AM40:AM42" name="Rango1_2_5"/>
    <protectedRange algorithmName="SHA-512" hashValue="GcA5hYHi0S0v0TFeihONv8ng/fM9jnHEWtvOHCW6ar6RBG7/E+JDjv6mQ5/K2EJWy7R3MAWfJTaRiE1Lr700RA==" saltValue="2YVNEi1NeJeksRvtanEaLQ==" spinCount="100000" sqref="AL40:AL42" name="Rango1_1_1_3"/>
    <protectedRange algorithmName="SHA-512" hashValue="GcA5hYHi0S0v0TFeihONv8ng/fM9jnHEWtvOHCW6ar6RBG7/E+JDjv6mQ5/K2EJWy7R3MAWfJTaRiE1Lr700RA==" saltValue="2YVNEi1NeJeksRvtanEaLQ==" spinCount="100000" sqref="AK40:AK42" name="Rango1_1_1_1_1_2"/>
    <protectedRange algorithmName="SHA-512" hashValue="GcA5hYHi0S0v0TFeihONv8ng/fM9jnHEWtvOHCW6ar6RBG7/E+JDjv6mQ5/K2EJWy7R3MAWfJTaRiE1Lr700RA==" saltValue="2YVNEi1NeJeksRvtanEaLQ==" spinCount="100000" sqref="AM85:AM87" name="Rango1_19_1"/>
    <protectedRange algorithmName="SHA-512" hashValue="GcA5hYHi0S0v0TFeihONv8ng/fM9jnHEWtvOHCW6ar6RBG7/E+JDjv6mQ5/K2EJWy7R3MAWfJTaRiE1Lr700RA==" saltValue="2YVNEi1NeJeksRvtanEaLQ==" spinCount="100000" sqref="AK85:AL87" name="Rango1_15_1_2"/>
    <protectedRange algorithmName="SHA-512" hashValue="GcA5hYHi0S0v0TFeihONv8ng/fM9jnHEWtvOHCW6ar6RBG7/E+JDjv6mQ5/K2EJWy7R3MAWfJTaRiE1Lr700RA==" saltValue="2YVNEi1NeJeksRvtanEaLQ==" spinCount="100000" sqref="AM88:AM91" name="Rango1_19_2"/>
    <protectedRange algorithmName="SHA-512" hashValue="GcA5hYHi0S0v0TFeihONv8ng/fM9jnHEWtvOHCW6ar6RBG7/E+JDjv6mQ5/K2EJWy7R3MAWfJTaRiE1Lr700RA==" saltValue="2YVNEi1NeJeksRvtanEaLQ==" spinCount="100000" sqref="AM92 AK88:AL92" name="Rango1_15_1_3"/>
    <protectedRange algorithmName="SHA-512" hashValue="GcA5hYHi0S0v0TFeihONv8ng/fM9jnHEWtvOHCW6ar6RBG7/E+JDjv6mQ5/K2EJWy7R3MAWfJTaRiE1Lr700RA==" saltValue="2YVNEi1NeJeksRvtanEaLQ==" spinCount="100000" sqref="AU88 AU91" name="Rango1_20_1"/>
    <protectedRange algorithmName="SHA-512" hashValue="pxAkKzOCjvXasYOnM+tnfrlS0jUzZJZRMgGsuhBLdOpqwSk9dkTnbGVWqa28nzlY6aOjfLtGt/3j1NRiS3XtIA==" saltValue="ycGRswPEtsrpQJzjeHmfrg==" spinCount="100000" sqref="AS88:AT88 AS91:AT91" name="Rango2_3_2_1"/>
    <protectedRange algorithmName="SHA-512" hashValue="GcA5hYHi0S0v0TFeihONv8ng/fM9jnHEWtvOHCW6ar6RBG7/E+JDjv6mQ5/K2EJWy7R3MAWfJTaRiE1Lr700RA==" saltValue="2YVNEi1NeJeksRvtanEaLQ==" spinCount="100000" sqref="AM93:AM94" name="Rango1_19_3"/>
    <protectedRange algorithmName="SHA-512" hashValue="GcA5hYHi0S0v0TFeihONv8ng/fM9jnHEWtvOHCW6ar6RBG7/E+JDjv6mQ5/K2EJWy7R3MAWfJTaRiE1Lr700RA==" saltValue="2YVNEi1NeJeksRvtanEaLQ==" spinCount="100000" sqref="AK93:AL94" name="Rango1_15_1_4"/>
    <protectedRange algorithmName="SHA-512" hashValue="GcA5hYHi0S0v0TFeihONv8ng/fM9jnHEWtvOHCW6ar6RBG7/E+JDjv6mQ5/K2EJWy7R3MAWfJTaRiE1Lr700RA==" saltValue="2YVNEi1NeJeksRvtanEaLQ==" spinCount="100000" sqref="AU93:AU94" name="Rango1_20_2"/>
    <protectedRange algorithmName="SHA-512" hashValue="pxAkKzOCjvXasYOnM+tnfrlS0jUzZJZRMgGsuhBLdOpqwSk9dkTnbGVWqa28nzlY6aOjfLtGt/3j1NRiS3XtIA==" saltValue="ycGRswPEtsrpQJzjeHmfrg==" spinCount="100000" sqref="AS93:AT94" name="Rango2_3_2_2"/>
    <protectedRange algorithmName="SHA-512" hashValue="GcA5hYHi0S0v0TFeihONv8ng/fM9jnHEWtvOHCW6ar6RBG7/E+JDjv6mQ5/K2EJWy7R3MAWfJTaRiE1Lr700RA==" saltValue="2YVNEi1NeJeksRvtanEaLQ==" spinCount="100000" sqref="AM95:AM96" name="Rango1_19_4"/>
    <protectedRange algorithmName="SHA-512" hashValue="GcA5hYHi0S0v0TFeihONv8ng/fM9jnHEWtvOHCW6ar6RBG7/E+JDjv6mQ5/K2EJWy7R3MAWfJTaRiE1Lr700RA==" saltValue="2YVNEi1NeJeksRvtanEaLQ==" spinCount="100000" sqref="AK95:AL96" name="Rango1_15_1_5"/>
    <protectedRange algorithmName="SHA-512" hashValue="GcA5hYHi0S0v0TFeihONv8ng/fM9jnHEWtvOHCW6ar6RBG7/E+JDjv6mQ5/K2EJWy7R3MAWfJTaRiE1Lr700RA==" saltValue="2YVNEi1NeJeksRvtanEaLQ==" spinCount="100000" sqref="AM66:AM76" name="Rango1_23_1"/>
    <protectedRange algorithmName="SHA-512" hashValue="GcA5hYHi0S0v0TFeihONv8ng/fM9jnHEWtvOHCW6ar6RBG7/E+JDjv6mQ5/K2EJWy7R3MAWfJTaRiE1Lr700RA==" saltValue="2YVNEi1NeJeksRvtanEaLQ==" spinCount="100000" sqref="AK68:AL68 AK70:AL70 AL71 AL69" name="Rango1_12_1_2"/>
    <protectedRange algorithmName="SHA-512" hashValue="GcA5hYHi0S0v0TFeihONv8ng/fM9jnHEWtvOHCW6ar6RBG7/E+JDjv6mQ5/K2EJWy7R3MAWfJTaRiE1Lr700RA==" saltValue="2YVNEi1NeJeksRvtanEaLQ==" spinCount="100000" sqref="AU67" name="Rango1_24_1"/>
    <protectedRange algorithmName="SHA-512" hashValue="GcA5hYHi0S0v0TFeihONv8ng/fM9jnHEWtvOHCW6ar6RBG7/E+JDjv6mQ5/K2EJWy7R3MAWfJTaRiE1Lr700RA==" saltValue="2YVNEi1NeJeksRvtanEaLQ==" spinCount="100000" sqref="AK69" name="Rango1_12_1_2_1"/>
    <protectedRange algorithmName="SHA-512" hashValue="GcA5hYHi0S0v0TFeihONv8ng/fM9jnHEWtvOHCW6ar6RBG7/E+JDjv6mQ5/K2EJWy7R3MAWfJTaRiE1Lr700RA==" saltValue="2YVNEi1NeJeksRvtanEaLQ==" spinCount="100000" sqref="AK71" name="Rango1_12_1_5_1"/>
    <protectedRange algorithmName="SHA-512" hashValue="GcA5hYHi0S0v0TFeihONv8ng/fM9jnHEWtvOHCW6ar6RBG7/E+JDjv6mQ5/K2EJWy7R3MAWfJTaRiE1Lr700RA==" saltValue="2YVNEi1NeJeksRvtanEaLQ==" spinCount="100000" sqref="AK72" name="Rango1_12_1_6"/>
    <protectedRange algorithmName="SHA-512" hashValue="GcA5hYHi0S0v0TFeihONv8ng/fM9jnHEWtvOHCW6ar6RBG7/E+JDjv6mQ5/K2EJWy7R3MAWfJTaRiE1Lr700RA==" saltValue="2YVNEi1NeJeksRvtanEaLQ==" spinCount="100000" sqref="AL72" name="Rango1_12_1_3_1"/>
    <protectedRange algorithmName="SHA-512" hashValue="GcA5hYHi0S0v0TFeihONv8ng/fM9jnHEWtvOHCW6ar6RBG7/E+JDjv6mQ5/K2EJWy7R3MAWfJTaRiE1Lr700RA==" saltValue="2YVNEi1NeJeksRvtanEaLQ==" spinCount="100000" sqref="AK73" name="Rango1_12_1_7"/>
    <protectedRange algorithmName="SHA-512" hashValue="GcA5hYHi0S0v0TFeihONv8ng/fM9jnHEWtvOHCW6ar6RBG7/E+JDjv6mQ5/K2EJWy7R3MAWfJTaRiE1Lr700RA==" saltValue="2YVNEi1NeJeksRvtanEaLQ==" spinCount="100000" sqref="AL73" name="Rango1_12_1_3_2"/>
    <protectedRange algorithmName="SHA-512" hashValue="GcA5hYHi0S0v0TFeihONv8ng/fM9jnHEWtvOHCW6ar6RBG7/E+JDjv6mQ5/K2EJWy7R3MAWfJTaRiE1Lr700RA==" saltValue="2YVNEi1NeJeksRvtanEaLQ==" spinCount="100000" sqref="AK74:AL74" name="Rango1_12_1_8"/>
    <protectedRange algorithmName="SHA-512" hashValue="GcA5hYHi0S0v0TFeihONv8ng/fM9jnHEWtvOHCW6ar6RBG7/E+JDjv6mQ5/K2EJWy7R3MAWfJTaRiE1Lr700RA==" saltValue="2YVNEi1NeJeksRvtanEaLQ==" spinCount="100000" sqref="AK66:AL66" name="Rango1_7"/>
    <protectedRange algorithmName="SHA-512" hashValue="pxAkKzOCjvXasYOnM+tnfrlS0jUzZJZRMgGsuhBLdOpqwSk9dkTnbGVWqa28nzlY6aOjfLtGt/3j1NRiS3XtIA==" saltValue="ycGRswPEtsrpQJzjeHmfrg==" spinCount="100000" sqref="AK67:AL67" name="Rango2_10_3"/>
    <protectedRange algorithmName="SHA-512" hashValue="pxAkKzOCjvXasYOnM+tnfrlS0jUzZJZRMgGsuhBLdOpqwSk9dkTnbGVWqa28nzlY6aOjfLtGt/3j1NRiS3XtIA==" saltValue="ycGRswPEtsrpQJzjeHmfrg==" spinCount="100000" sqref="AS67:AT67" name="Rango2_10_2"/>
    <protectedRange algorithmName="SHA-512" hashValue="GcA5hYHi0S0v0TFeihONv8ng/fM9jnHEWtvOHCW6ar6RBG7/E+JDjv6mQ5/K2EJWy7R3MAWfJTaRiE1Lr700RA==" saltValue="2YVNEi1NeJeksRvtanEaLQ==" spinCount="100000" sqref="AL75" name="Rango1_12_1_1_1"/>
    <protectedRange algorithmName="SHA-512" hashValue="GcA5hYHi0S0v0TFeihONv8ng/fM9jnHEWtvOHCW6ar6RBG7/E+JDjv6mQ5/K2EJWy7R3MAWfJTaRiE1Lr700RA==" saltValue="2YVNEi1NeJeksRvtanEaLQ==" spinCount="100000" sqref="AL76" name="Rango1_12_2_1"/>
    <protectedRange algorithmName="SHA-512" hashValue="GcA5hYHi0S0v0TFeihONv8ng/fM9jnHEWtvOHCW6ar6RBG7/E+JDjv6mQ5/K2EJWy7R3MAWfJTaRiE1Lr700RA==" saltValue="2YVNEi1NeJeksRvtanEaLQ==" spinCount="100000" sqref="AK75" name="Rango1_15_1_1_1"/>
    <protectedRange algorithmName="SHA-512" hashValue="GcA5hYHi0S0v0TFeihONv8ng/fM9jnHEWtvOHCW6ar6RBG7/E+JDjv6mQ5/K2EJWy7R3MAWfJTaRiE1Lr700RA==" saltValue="2YVNEi1NeJeksRvtanEaLQ==" spinCount="100000" sqref="AM105:AM108" name="Rango1_12_1"/>
    <protectedRange algorithmName="SHA-512" hashValue="GcA5hYHi0S0v0TFeihONv8ng/fM9jnHEWtvOHCW6ar6RBG7/E+JDjv6mQ5/K2EJWy7R3MAWfJTaRiE1Lr700RA==" saltValue="2YVNEi1NeJeksRvtanEaLQ==" spinCount="100000" sqref="AK105:AL108" name="Rango1_5_2_1"/>
    <protectedRange algorithmName="SHA-512" hashValue="GcA5hYHi0S0v0TFeihONv8ng/fM9jnHEWtvOHCW6ar6RBG7/E+JDjv6mQ5/K2EJWy7R3MAWfJTaRiE1Lr700RA==" saltValue="2YVNEi1NeJeksRvtanEaLQ==" spinCount="100000" sqref="AU105:AU108" name="Rango1_13_1"/>
    <protectedRange algorithmName="SHA-512" hashValue="GcA5hYHi0S0v0TFeihONv8ng/fM9jnHEWtvOHCW6ar6RBG7/E+JDjv6mQ5/K2EJWy7R3MAWfJTaRiE1Lr700RA==" saltValue="2YVNEi1NeJeksRvtanEaLQ==" spinCount="100000" sqref="AS105:AS108" name="Rango1_5_3_1"/>
    <protectedRange algorithmName="SHA-512" hashValue="pxAkKzOCjvXasYOnM+tnfrlS0jUzZJZRMgGsuhBLdOpqwSk9dkTnbGVWqa28nzlY6aOjfLtGt/3j1NRiS3XtIA==" saltValue="ycGRswPEtsrpQJzjeHmfrg==" spinCount="100000" sqref="AT105:AT108" name="Rango2_5_1_1"/>
    <protectedRange algorithmName="SHA-512" hashValue="GcA5hYHi0S0v0TFeihONv8ng/fM9jnHEWtvOHCW6ar6RBG7/E+JDjv6mQ5/K2EJWy7R3MAWfJTaRiE1Lr700RA==" saltValue="2YVNEi1NeJeksRvtanEaLQ==" spinCount="100000" sqref="AM49:AM53 AU53" name="Rango1_2"/>
    <protectedRange algorithmName="SHA-512" hashValue="GcA5hYHi0S0v0TFeihONv8ng/fM9jnHEWtvOHCW6ar6RBG7/E+JDjv6mQ5/K2EJWy7R3MAWfJTaRiE1Lr700RA==" saltValue="2YVNEi1NeJeksRvtanEaLQ==" spinCount="100000" sqref="AK51:AL51" name="Rango1_9_1"/>
    <protectedRange algorithmName="SHA-512" hashValue="GcA5hYHi0S0v0TFeihONv8ng/fM9jnHEWtvOHCW6ar6RBG7/E+JDjv6mQ5/K2EJWy7R3MAWfJTaRiE1Lr700RA==" saltValue="2YVNEi1NeJeksRvtanEaLQ==" spinCount="100000" sqref="AS53:AT53" name="Rango1_16_1"/>
    <protectedRange algorithmName="SHA-512" hashValue="GcA5hYHi0S0v0TFeihONv8ng/fM9jnHEWtvOHCW6ar6RBG7/E+JDjv6mQ5/K2EJWy7R3MAWfJTaRiE1Lr700RA==" saltValue="2YVNEi1NeJeksRvtanEaLQ==" spinCount="100000" sqref="AK49:AL50" name="Rango1_4"/>
    <protectedRange algorithmName="SHA-512" hashValue="GcA5hYHi0S0v0TFeihONv8ng/fM9jnHEWtvOHCW6ar6RBG7/E+JDjv6mQ5/K2EJWy7R3MAWfJTaRiE1Lr700RA==" saltValue="2YVNEi1NeJeksRvtanEaLQ==" spinCount="100000" sqref="AK52:AL52" name="Rango1_4_2"/>
    <protectedRange algorithmName="SHA-512" hashValue="GcA5hYHi0S0v0TFeihONv8ng/fM9jnHEWtvOHCW6ar6RBG7/E+JDjv6mQ5/K2EJWy7R3MAWfJTaRiE1Lr700RA==" saltValue="2YVNEi1NeJeksRvtanEaLQ==" spinCount="100000" sqref="AK53:AL53" name="Rango1_4_3"/>
    <protectedRange algorithmName="SHA-512" hashValue="GcA5hYHi0S0v0TFeihONv8ng/fM9jnHEWtvOHCW6ar6RBG7/E+JDjv6mQ5/K2EJWy7R3MAWfJTaRiE1Lr700RA==" saltValue="2YVNEi1NeJeksRvtanEaLQ==" spinCount="100000" sqref="AM64 AS64:AT64" name="Rango1_10_3"/>
    <protectedRange algorithmName="SHA-512" hashValue="pxAkKzOCjvXasYOnM+tnfrlS0jUzZJZRMgGsuhBLdOpqwSk9dkTnbGVWqa28nzlY6aOjfLtGt/3j1NRiS3XtIA==" saltValue="ycGRswPEtsrpQJzjeHmfrg==" spinCount="100000" sqref="AS61:AT63" name="Rango2_1_1"/>
    <protectedRange algorithmName="SHA-512" hashValue="GcA5hYHi0S0v0TFeihONv8ng/fM9jnHEWtvOHCW6ar6RBG7/E+JDjv6mQ5/K2EJWy7R3MAWfJTaRiE1Lr700RA==" saltValue="2YVNEi1NeJeksRvtanEaLQ==" spinCount="100000" sqref="AU61:AU64" name="Rango1_11_1"/>
    <protectedRange algorithmName="SHA-512" hashValue="GcA5hYHi0S0v0TFeihONv8ng/fM9jnHEWtvOHCW6ar6RBG7/E+JDjv6mQ5/K2EJWy7R3MAWfJTaRiE1Lr700RA==" saltValue="2YVNEi1NeJeksRvtanEaLQ==" spinCount="100000" sqref="AK64:AL64" name="Rango1_4_1"/>
    <protectedRange algorithmName="SHA-512" hashValue="GcA5hYHi0S0v0TFeihONv8ng/fM9jnHEWtvOHCW6ar6RBG7/E+JDjv6mQ5/K2EJWy7R3MAWfJTaRiE1Lr700RA==" saltValue="2YVNEi1NeJeksRvtanEaLQ==" spinCount="100000" sqref="AM55:AM59" name="Rango1_21_1"/>
    <protectedRange algorithmName="SHA-512" hashValue="GcA5hYHi0S0v0TFeihONv8ng/fM9jnHEWtvOHCW6ar6RBG7/E+JDjv6mQ5/K2EJWy7R3MAWfJTaRiE1Lr700RA==" saltValue="2YVNEi1NeJeksRvtanEaLQ==" spinCount="100000" sqref="AK55:AL59" name="Rango1_10_1_1"/>
    <protectedRange algorithmName="SHA-512" hashValue="GcA5hYHi0S0v0TFeihONv8ng/fM9jnHEWtvOHCW6ar6RBG7/E+JDjv6mQ5/K2EJWy7R3MAWfJTaRiE1Lr700RA==" saltValue="2YVNEi1NeJeksRvtanEaLQ==" spinCount="100000" sqref="AU55 AU57:AU59" name="Rango1_22_1"/>
    <protectedRange algorithmName="SHA-512" hashValue="GcA5hYHi0S0v0TFeihONv8ng/fM9jnHEWtvOHCW6ar6RBG7/E+JDjv6mQ5/K2EJWy7R3MAWfJTaRiE1Lr700RA==" saltValue="2YVNEi1NeJeksRvtanEaLQ==" spinCount="100000" sqref="AS58:AS59" name="Rango1_10_2_1"/>
    <protectedRange algorithmName="SHA-512" hashValue="pxAkKzOCjvXasYOnM+tnfrlS0jUzZJZRMgGsuhBLdOpqwSk9dkTnbGVWqa28nzlY6aOjfLtGt/3j1NRiS3XtIA==" saltValue="ycGRswPEtsrpQJzjeHmfrg==" spinCount="100000" sqref="AS55:AT55 AT58:AT59 AS57:AT57" name="Rango2_8_1_1"/>
    <protectedRange algorithmName="SHA-512" hashValue="GcA5hYHi0S0v0TFeihONv8ng/fM9jnHEWtvOHCW6ar6RBG7/E+JDjv6mQ5/K2EJWy7R3MAWfJTaRiE1Lr700RA==" saltValue="2YVNEi1NeJeksRvtanEaLQ==" spinCount="100000" sqref="AK44:AM44 AK46:AM46 AM45 AM47" name="Rango1_8_1"/>
    <protectedRange algorithmName="SHA-512" hashValue="GcA5hYHi0S0v0TFeihONv8ng/fM9jnHEWtvOHCW6ar6RBG7/E+JDjv6mQ5/K2EJWy7R3MAWfJTaRiE1Lr700RA==" saltValue="2YVNEi1NeJeksRvtanEaLQ==" spinCount="100000" sqref="AS44:AU44 AU45:AU47 AS47:AT47" name="Rango1_14_1"/>
    <protectedRange algorithmName="SHA-512" hashValue="GcA5hYHi0S0v0TFeihONv8ng/fM9jnHEWtvOHCW6ar6RBG7/E+JDjv6mQ5/K2EJWy7R3MAWfJTaRiE1Lr700RA==" saltValue="2YVNEi1NeJeksRvtanEaLQ==" spinCount="100000" sqref="AK45:AL45" name="Rango1_7_1"/>
    <protectedRange algorithmName="SHA-512" hashValue="GcA5hYHi0S0v0TFeihONv8ng/fM9jnHEWtvOHCW6ar6RBG7/E+JDjv6mQ5/K2EJWy7R3MAWfJTaRiE1Lr700RA==" saltValue="2YVNEi1NeJeksRvtanEaLQ==" spinCount="100000" sqref="AK47:AL47" name="Rango1_7_1_1"/>
    <protectedRange algorithmName="SHA-512" hashValue="GcA5hYHi0S0v0TFeihONv8ng/fM9jnHEWtvOHCW6ar6RBG7/E+JDjv6mQ5/K2EJWy7R3MAWfJTaRiE1Lr700RA==" saltValue="2YVNEi1NeJeksRvtanEaLQ==" spinCount="100000" sqref="AS45:AT45" name="Rango1_28"/>
    <protectedRange algorithmName="SHA-512" hashValue="GcA5hYHi0S0v0TFeihONv8ng/fM9jnHEWtvOHCW6ar6RBG7/E+JDjv6mQ5/K2EJWy7R3MAWfJTaRiE1Lr700RA==" saltValue="2YVNEi1NeJeksRvtanEaLQ==" spinCount="100000" sqref="AS46:AT46" name="Rango1_7_2"/>
  </protectedRanges>
  <mergeCells count="1060">
    <mergeCell ref="AA98:AA99"/>
    <mergeCell ref="AB98:AB99"/>
    <mergeCell ref="AC98:AC99"/>
    <mergeCell ref="AE93:AE94"/>
    <mergeCell ref="AC93:AC94"/>
    <mergeCell ref="AD93:AD94"/>
    <mergeCell ref="AM105:AM108"/>
    <mergeCell ref="L85:L87"/>
    <mergeCell ref="M85:M87"/>
    <mergeCell ref="N85:N87"/>
    <mergeCell ref="O85:O87"/>
    <mergeCell ref="AX114:AX117"/>
    <mergeCell ref="D1:D2"/>
    <mergeCell ref="E1:AR2"/>
    <mergeCell ref="T98:T99"/>
    <mergeCell ref="U98:U99"/>
    <mergeCell ref="V98:V99"/>
    <mergeCell ref="W98:W99"/>
    <mergeCell ref="X98:X99"/>
    <mergeCell ref="AO105:AO108"/>
    <mergeCell ref="R58:R59"/>
    <mergeCell ref="S58:S59"/>
    <mergeCell ref="T58:T59"/>
    <mergeCell ref="U58:U59"/>
    <mergeCell ref="AE58:AE59"/>
    <mergeCell ref="W71:W74"/>
    <mergeCell ref="V71:V74"/>
    <mergeCell ref="U71:U74"/>
    <mergeCell ref="AN105:AN108"/>
    <mergeCell ref="AP105:AP108"/>
    <mergeCell ref="T71:T74"/>
    <mergeCell ref="AE100:AE102"/>
    <mergeCell ref="AD100:AD102"/>
    <mergeCell ref="Z105:Z108"/>
    <mergeCell ref="AA105:AA108"/>
    <mergeCell ref="R78:R79"/>
    <mergeCell ref="AA78:AA79"/>
    <mergeCell ref="Z78:Z79"/>
    <mergeCell ref="Y78:Y79"/>
    <mergeCell ref="X78:X79"/>
    <mergeCell ref="W78:W79"/>
    <mergeCell ref="AC80:AC81"/>
    <mergeCell ref="AD80:AD81"/>
    <mergeCell ref="AD78:AD79"/>
    <mergeCell ref="AC78:AC79"/>
    <mergeCell ref="AB78:AB79"/>
    <mergeCell ref="B114:B117"/>
    <mergeCell ref="C114:C117"/>
    <mergeCell ref="D114:D117"/>
    <mergeCell ref="E114:E117"/>
    <mergeCell ref="F114:F117"/>
    <mergeCell ref="G114:G117"/>
    <mergeCell ref="H114:H117"/>
    <mergeCell ref="I114:I117"/>
    <mergeCell ref="J114:J117"/>
    <mergeCell ref="AB114:AB117"/>
    <mergeCell ref="AC114:AC117"/>
    <mergeCell ref="AD114:AD117"/>
    <mergeCell ref="D80:D81"/>
    <mergeCell ref="E80:E81"/>
    <mergeCell ref="F80:F81"/>
    <mergeCell ref="L80:L81"/>
    <mergeCell ref="M80:M81"/>
    <mergeCell ref="N80:N81"/>
    <mergeCell ref="AE114:AE117"/>
    <mergeCell ref="AE82:AE83"/>
    <mergeCell ref="AD98:AD99"/>
    <mergeCell ref="AE98:AE99"/>
    <mergeCell ref="Y98:Y99"/>
    <mergeCell ref="Z55:Z57"/>
    <mergeCell ref="V58:V59"/>
    <mergeCell ref="W58:W59"/>
    <mergeCell ref="X58:X59"/>
    <mergeCell ref="Y58:Y59"/>
    <mergeCell ref="AV71:AV74"/>
    <mergeCell ref="AW71:AW74"/>
    <mergeCell ref="AE66:AE67"/>
    <mergeCell ref="AE71:AE74"/>
    <mergeCell ref="AD71:AD74"/>
    <mergeCell ref="AC71:AC74"/>
    <mergeCell ref="AB71:AB74"/>
    <mergeCell ref="AA71:AA74"/>
    <mergeCell ref="Z71:Z74"/>
    <mergeCell ref="Y71:Y74"/>
    <mergeCell ref="V55:V57"/>
    <mergeCell ref="X71:X74"/>
    <mergeCell ref="AC66:AC67"/>
    <mergeCell ref="AD66:AD67"/>
    <mergeCell ref="AE68:AE70"/>
    <mergeCell ref="AC68:AC70"/>
    <mergeCell ref="AD68:AD70"/>
    <mergeCell ref="AE55:AE57"/>
    <mergeCell ref="Z61:Z62"/>
    <mergeCell ref="Y61:Y62"/>
    <mergeCell ref="X61:X62"/>
    <mergeCell ref="AV68:AV70"/>
    <mergeCell ref="AX29:AX31"/>
    <mergeCell ref="AE29:AE31"/>
    <mergeCell ref="AV29:AV31"/>
    <mergeCell ref="AW29:AW31"/>
    <mergeCell ref="AX26:AX28"/>
    <mergeCell ref="AW26:AW28"/>
    <mergeCell ref="AX78:AX79"/>
    <mergeCell ref="AW78:AW79"/>
    <mergeCell ref="AV78:AV79"/>
    <mergeCell ref="AV80:AV81"/>
    <mergeCell ref="AW80:AW81"/>
    <mergeCell ref="AX80:AX81"/>
    <mergeCell ref="AE78:AE79"/>
    <mergeCell ref="AE80:AE81"/>
    <mergeCell ref="AA80:AA81"/>
    <mergeCell ref="AB80:AB81"/>
    <mergeCell ref="Y49:Y52"/>
    <mergeCell ref="AX71:AX74"/>
    <mergeCell ref="AV75:AV76"/>
    <mergeCell ref="AW75:AW76"/>
    <mergeCell ref="AX75:AX76"/>
    <mergeCell ref="Y80:Y81"/>
    <mergeCell ref="Z80:Z81"/>
    <mergeCell ref="Y75:Y76"/>
    <mergeCell ref="Z75:Z76"/>
    <mergeCell ref="AA75:AA76"/>
    <mergeCell ref="AB75:AB76"/>
    <mergeCell ref="AV26:AV28"/>
    <mergeCell ref="AD26:AD28"/>
    <mergeCell ref="Z58:Z59"/>
    <mergeCell ref="Y55:Y57"/>
    <mergeCell ref="AB66:AB67"/>
    <mergeCell ref="AX88:AX92"/>
    <mergeCell ref="AW88:AW92"/>
    <mergeCell ref="AV88:AV92"/>
    <mergeCell ref="T78:T79"/>
    <mergeCell ref="S78:S79"/>
    <mergeCell ref="S82:S83"/>
    <mergeCell ref="T82:T83"/>
    <mergeCell ref="U82:U83"/>
    <mergeCell ref="V82:V83"/>
    <mergeCell ref="W82:W83"/>
    <mergeCell ref="X82:X83"/>
    <mergeCell ref="Y82:Y83"/>
    <mergeCell ref="Z82:Z83"/>
    <mergeCell ref="AA82:AA83"/>
    <mergeCell ref="AB82:AB83"/>
    <mergeCell ref="AC82:AC83"/>
    <mergeCell ref="AD82:AD83"/>
    <mergeCell ref="AV85:AV87"/>
    <mergeCell ref="AW85:AW87"/>
    <mergeCell ref="AX85:AX87"/>
    <mergeCell ref="AE85:AE87"/>
    <mergeCell ref="AD85:AD87"/>
    <mergeCell ref="O80:O81"/>
    <mergeCell ref="P80:P81"/>
    <mergeCell ref="AM12:AM13"/>
    <mergeCell ref="AM61:AM62"/>
    <mergeCell ref="S40:S42"/>
    <mergeCell ref="T40:T42"/>
    <mergeCell ref="U40:U42"/>
    <mergeCell ref="V40:V42"/>
    <mergeCell ref="W40:W42"/>
    <mergeCell ref="X26:X28"/>
    <mergeCell ref="Y26:Y28"/>
    <mergeCell ref="Z26:Z28"/>
    <mergeCell ref="V29:V31"/>
    <mergeCell ref="X29:X31"/>
    <mergeCell ref="Y29:Y31"/>
    <mergeCell ref="V36:V39"/>
    <mergeCell ref="W36:W39"/>
    <mergeCell ref="AD36:AD39"/>
    <mergeCell ref="Z49:Z52"/>
    <mergeCell ref="T55:T57"/>
    <mergeCell ref="S55:S57"/>
    <mergeCell ref="T36:T39"/>
    <mergeCell ref="S36:S39"/>
    <mergeCell ref="S33:S35"/>
    <mergeCell ref="AC26:AC28"/>
    <mergeCell ref="Z40:Z42"/>
    <mergeCell ref="Y36:Y39"/>
    <mergeCell ref="AA29:AA31"/>
    <mergeCell ref="AB29:AB31"/>
    <mergeCell ref="AD29:AD31"/>
    <mergeCell ref="AC29:AC31"/>
    <mergeCell ref="T29:T31"/>
    <mergeCell ref="B58:B59"/>
    <mergeCell ref="C58:C59"/>
    <mergeCell ref="D58:D59"/>
    <mergeCell ref="E58:E59"/>
    <mergeCell ref="F58:F59"/>
    <mergeCell ref="E55:E57"/>
    <mergeCell ref="O55:O57"/>
    <mergeCell ref="N55:N57"/>
    <mergeCell ref="P55:P57"/>
    <mergeCell ref="A78:A83"/>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B78:B79"/>
    <mergeCell ref="G80:G81"/>
    <mergeCell ref="H80:H81"/>
    <mergeCell ref="I80:I81"/>
    <mergeCell ref="J80:J81"/>
    <mergeCell ref="K80:K81"/>
    <mergeCell ref="B80:B81"/>
    <mergeCell ref="C80:C81"/>
    <mergeCell ref="A44:A47"/>
    <mergeCell ref="AE44:AE47"/>
    <mergeCell ref="AD44:AD47"/>
    <mergeCell ref="V44:V47"/>
    <mergeCell ref="W44:W47"/>
    <mergeCell ref="X44:X47"/>
    <mergeCell ref="Y44:Y47"/>
    <mergeCell ref="Z44:Z47"/>
    <mergeCell ref="AA44:AA47"/>
    <mergeCell ref="AB44:AB47"/>
    <mergeCell ref="AC44:AC47"/>
    <mergeCell ref="U44:U47"/>
    <mergeCell ref="T44:T47"/>
    <mergeCell ref="S44:S47"/>
    <mergeCell ref="R44:R47"/>
    <mergeCell ref="Q44:Q47"/>
    <mergeCell ref="F49:F52"/>
    <mergeCell ref="E49:E52"/>
    <mergeCell ref="D49:D52"/>
    <mergeCell ref="C49:C52"/>
    <mergeCell ref="B49:B52"/>
    <mergeCell ref="X49:X52"/>
    <mergeCell ref="W49:W52"/>
    <mergeCell ref="V49:V52"/>
    <mergeCell ref="AE49:AE52"/>
    <mergeCell ref="AD49:AD52"/>
    <mergeCell ref="AC49:AC52"/>
    <mergeCell ref="AB49:AB52"/>
    <mergeCell ref="AA49:AA52"/>
    <mergeCell ref="U49:U52"/>
    <mergeCell ref="T49:T52"/>
    <mergeCell ref="S49:S52"/>
    <mergeCell ref="B44:B47"/>
    <mergeCell ref="C44:C47"/>
    <mergeCell ref="D44:D47"/>
    <mergeCell ref="E44:E47"/>
    <mergeCell ref="F44:F47"/>
    <mergeCell ref="G44:G47"/>
    <mergeCell ref="H44:H47"/>
    <mergeCell ref="I44:I47"/>
    <mergeCell ref="J44:J47"/>
    <mergeCell ref="N44:N47"/>
    <mergeCell ref="O44:O47"/>
    <mergeCell ref="M44:M47"/>
    <mergeCell ref="L44:L47"/>
    <mergeCell ref="K44:K47"/>
    <mergeCell ref="P44:P47"/>
    <mergeCell ref="R36:R39"/>
    <mergeCell ref="Q36:Q39"/>
    <mergeCell ref="P36:P39"/>
    <mergeCell ref="N40:N42"/>
    <mergeCell ref="C36:C39"/>
    <mergeCell ref="B36:B39"/>
    <mergeCell ref="B40:B42"/>
    <mergeCell ref="C40:C42"/>
    <mergeCell ref="D40:D42"/>
    <mergeCell ref="E40:E42"/>
    <mergeCell ref="F40:F42"/>
    <mergeCell ref="G40:G42"/>
    <mergeCell ref="H40:H42"/>
    <mergeCell ref="F36:F39"/>
    <mergeCell ref="I40:I42"/>
    <mergeCell ref="U29:U31"/>
    <mergeCell ref="H29:H31"/>
    <mergeCell ref="Z29:Z31"/>
    <mergeCell ref="W29:W31"/>
    <mergeCell ref="G29:G31"/>
    <mergeCell ref="L40:L42"/>
    <mergeCell ref="X40:X42"/>
    <mergeCell ref="AE36:AE39"/>
    <mergeCell ref="AC36:AC39"/>
    <mergeCell ref="E36:E39"/>
    <mergeCell ref="Z36:Z39"/>
    <mergeCell ref="AA36:AA39"/>
    <mergeCell ref="AB36:AB39"/>
    <mergeCell ref="AA40:AA42"/>
    <mergeCell ref="AB40:AB42"/>
    <mergeCell ref="G33:G35"/>
    <mergeCell ref="F33:F35"/>
    <mergeCell ref="G36:G39"/>
    <mergeCell ref="U33:U35"/>
    <mergeCell ref="T33:T35"/>
    <mergeCell ref="U36:U39"/>
    <mergeCell ref="O36:O39"/>
    <mergeCell ref="N36:N39"/>
    <mergeCell ref="M36:M39"/>
    <mergeCell ref="J36:J39"/>
    <mergeCell ref="I36:I39"/>
    <mergeCell ref="X36:X39"/>
    <mergeCell ref="H36:H39"/>
    <mergeCell ref="AW23:AW25"/>
    <mergeCell ref="AV23:AV25"/>
    <mergeCell ref="N20:N21"/>
    <mergeCell ref="O20:O21"/>
    <mergeCell ref="P20:P21"/>
    <mergeCell ref="Q20:Q21"/>
    <mergeCell ref="R20:R21"/>
    <mergeCell ref="N23:N25"/>
    <mergeCell ref="O23:O25"/>
    <mergeCell ref="P23:P25"/>
    <mergeCell ref="V23:V25"/>
    <mergeCell ref="W23:W25"/>
    <mergeCell ref="X23:X25"/>
    <mergeCell ref="Y23:Y25"/>
    <mergeCell ref="Z23:Z25"/>
    <mergeCell ref="Q23:Q25"/>
    <mergeCell ref="R23:R25"/>
    <mergeCell ref="T23:T25"/>
    <mergeCell ref="U23:U25"/>
    <mergeCell ref="AA23:AA25"/>
    <mergeCell ref="AB23:AB25"/>
    <mergeCell ref="AC23:AC25"/>
    <mergeCell ref="AE23:AE25"/>
    <mergeCell ref="AD23:AD25"/>
    <mergeCell ref="AE26:AE28"/>
    <mergeCell ref="R33:R35"/>
    <mergeCell ref="Q33:Q35"/>
    <mergeCell ref="P33:P35"/>
    <mergeCell ref="O33:O35"/>
    <mergeCell ref="A15:A18"/>
    <mergeCell ref="X20:X21"/>
    <mergeCell ref="Y20:Y21"/>
    <mergeCell ref="Z20:Z21"/>
    <mergeCell ref="AA20:AA21"/>
    <mergeCell ref="AB20:AB21"/>
    <mergeCell ref="S20:S21"/>
    <mergeCell ref="T20:T21"/>
    <mergeCell ref="U20:U21"/>
    <mergeCell ref="V20:V21"/>
    <mergeCell ref="W20:W21"/>
    <mergeCell ref="AB26:AB28"/>
    <mergeCell ref="AA26:AA28"/>
    <mergeCell ref="B26:B28"/>
    <mergeCell ref="C26:C28"/>
    <mergeCell ref="D26:D28"/>
    <mergeCell ref="E26:E28"/>
    <mergeCell ref="F26:F28"/>
    <mergeCell ref="G26:G28"/>
    <mergeCell ref="W26:W28"/>
    <mergeCell ref="N26:N28"/>
    <mergeCell ref="O26:O28"/>
    <mergeCell ref="M23:M25"/>
    <mergeCell ref="G23:G25"/>
    <mergeCell ref="H23:H25"/>
    <mergeCell ref="I23:I25"/>
    <mergeCell ref="F23:F25"/>
    <mergeCell ref="V26:V28"/>
    <mergeCell ref="F29:F31"/>
    <mergeCell ref="E29:E31"/>
    <mergeCell ref="I29:I31"/>
    <mergeCell ref="L23:L25"/>
    <mergeCell ref="AX23:AX25"/>
    <mergeCell ref="AM17:AM18"/>
    <mergeCell ref="AE17:AE18"/>
    <mergeCell ref="O17:O18"/>
    <mergeCell ref="P17:P18"/>
    <mergeCell ref="Q17:Q18"/>
    <mergeCell ref="R17:R18"/>
    <mergeCell ref="D55:D57"/>
    <mergeCell ref="C55:C57"/>
    <mergeCell ref="B55:B57"/>
    <mergeCell ref="A20:A21"/>
    <mergeCell ref="AE20:AE21"/>
    <mergeCell ref="AD20:AD21"/>
    <mergeCell ref="AC20:AC21"/>
    <mergeCell ref="B20:B21"/>
    <mergeCell ref="C20:C21"/>
    <mergeCell ref="D20:D21"/>
    <mergeCell ref="E20:E21"/>
    <mergeCell ref="F20:F21"/>
    <mergeCell ref="G20:G21"/>
    <mergeCell ref="H20:H21"/>
    <mergeCell ref="I20:I21"/>
    <mergeCell ref="J20:J21"/>
    <mergeCell ref="K20:K21"/>
    <mergeCell ref="L20:L21"/>
    <mergeCell ref="M20:M21"/>
    <mergeCell ref="S23:S25"/>
    <mergeCell ref="B17:B18"/>
    <mergeCell ref="C17:C18"/>
    <mergeCell ref="D17:D18"/>
    <mergeCell ref="E17:E18"/>
    <mergeCell ref="F17:F18"/>
    <mergeCell ref="G17:G18"/>
    <mergeCell ref="H17:H18"/>
    <mergeCell ref="I17:I18"/>
    <mergeCell ref="J17:J18"/>
    <mergeCell ref="K17:K18"/>
    <mergeCell ref="L17:L18"/>
    <mergeCell ref="M17:M18"/>
    <mergeCell ref="N17:N18"/>
    <mergeCell ref="Z17:Z18"/>
    <mergeCell ref="AA17:AA18"/>
    <mergeCell ref="AB17:AB18"/>
    <mergeCell ref="S17:S18"/>
    <mergeCell ref="T17:T18"/>
    <mergeCell ref="U17:U18"/>
    <mergeCell ref="W17:W18"/>
    <mergeCell ref="X17:X18"/>
    <mergeCell ref="Y17:Y18"/>
    <mergeCell ref="V17:V18"/>
    <mergeCell ref="R49:R52"/>
    <mergeCell ref="H58:H59"/>
    <mergeCell ref="I58:I59"/>
    <mergeCell ref="J58:J59"/>
    <mergeCell ref="AL17:AL18"/>
    <mergeCell ref="AK17:AK18"/>
    <mergeCell ref="I33:I35"/>
    <mergeCell ref="H33:H35"/>
    <mergeCell ref="N33:N35"/>
    <mergeCell ref="AE33:AE35"/>
    <mergeCell ref="AD33:AD35"/>
    <mergeCell ref="AC33:AC35"/>
    <mergeCell ref="AB33:AB35"/>
    <mergeCell ref="AA33:AA35"/>
    <mergeCell ref="Z33:Z35"/>
    <mergeCell ref="Y33:Y35"/>
    <mergeCell ref="X33:X35"/>
    <mergeCell ref="W33:W35"/>
    <mergeCell ref="V33:V35"/>
    <mergeCell ref="AE40:AE42"/>
    <mergeCell ref="AC40:AC42"/>
    <mergeCell ref="AD40:AD42"/>
    <mergeCell ref="Y40:Y42"/>
    <mergeCell ref="AJ17:AJ18"/>
    <mergeCell ref="AI17:AI18"/>
    <mergeCell ref="AH17:AH18"/>
    <mergeCell ref="AG17:AG18"/>
    <mergeCell ref="AF17:AF18"/>
    <mergeCell ref="AC17:AC18"/>
    <mergeCell ref="AD17:AD18"/>
    <mergeCell ref="J29:J31"/>
    <mergeCell ref="K29:K31"/>
    <mergeCell ref="K49:K52"/>
    <mergeCell ref="J49:J52"/>
    <mergeCell ref="I49:I52"/>
    <mergeCell ref="H49:H52"/>
    <mergeCell ref="G49:G52"/>
    <mergeCell ref="P49:P52"/>
    <mergeCell ref="O49:O52"/>
    <mergeCell ref="N49:N52"/>
    <mergeCell ref="M49:M52"/>
    <mergeCell ref="L49:L52"/>
    <mergeCell ref="O58:O59"/>
    <mergeCell ref="Q58:Q59"/>
    <mergeCell ref="M33:M35"/>
    <mergeCell ref="O40:O42"/>
    <mergeCell ref="M40:M42"/>
    <mergeCell ref="K36:K39"/>
    <mergeCell ref="L36:L39"/>
    <mergeCell ref="J55:J57"/>
    <mergeCell ref="I55:I57"/>
    <mergeCell ref="H55:H57"/>
    <mergeCell ref="J40:J42"/>
    <mergeCell ref="K40:K42"/>
    <mergeCell ref="Q49:Q52"/>
    <mergeCell ref="K58:K59"/>
    <mergeCell ref="E23:E25"/>
    <mergeCell ref="I26:I28"/>
    <mergeCell ref="J26:J28"/>
    <mergeCell ref="K26:K28"/>
    <mergeCell ref="L26:L28"/>
    <mergeCell ref="M26:M28"/>
    <mergeCell ref="C33:C35"/>
    <mergeCell ref="B33:B35"/>
    <mergeCell ref="E33:E35"/>
    <mergeCell ref="D29:D31"/>
    <mergeCell ref="C29:C31"/>
    <mergeCell ref="B29:B31"/>
    <mergeCell ref="R26:R28"/>
    <mergeCell ref="J23:J25"/>
    <mergeCell ref="K23:K25"/>
    <mergeCell ref="H26:H28"/>
    <mergeCell ref="J33:J35"/>
    <mergeCell ref="P29:P31"/>
    <mergeCell ref="Q29:Q31"/>
    <mergeCell ref="R29:R31"/>
    <mergeCell ref="L29:L31"/>
    <mergeCell ref="M29:M31"/>
    <mergeCell ref="N29:N31"/>
    <mergeCell ref="O29:O31"/>
    <mergeCell ref="D33:D35"/>
    <mergeCell ref="P26:P28"/>
    <mergeCell ref="Q26:Q28"/>
    <mergeCell ref="B23:B25"/>
    <mergeCell ref="C23:C25"/>
    <mergeCell ref="D23:D25"/>
    <mergeCell ref="S26:S28"/>
    <mergeCell ref="T26:T28"/>
    <mergeCell ref="U26:U28"/>
    <mergeCell ref="S29:S31"/>
    <mergeCell ref="D36:D39"/>
    <mergeCell ref="G71:G74"/>
    <mergeCell ref="F71:F74"/>
    <mergeCell ref="E71:E74"/>
    <mergeCell ref="N71:N74"/>
    <mergeCell ref="M71:M74"/>
    <mergeCell ref="L71:L74"/>
    <mergeCell ref="K71:K74"/>
    <mergeCell ref="J71:J74"/>
    <mergeCell ref="S71:S74"/>
    <mergeCell ref="R71:R74"/>
    <mergeCell ref="Q71:Q74"/>
    <mergeCell ref="P71:P74"/>
    <mergeCell ref="O71:O74"/>
    <mergeCell ref="L33:L35"/>
    <mergeCell ref="K33:K35"/>
    <mergeCell ref="P40:P42"/>
    <mergeCell ref="Q40:Q42"/>
    <mergeCell ref="R40:R42"/>
    <mergeCell ref="R55:R57"/>
    <mergeCell ref="Q55:Q57"/>
    <mergeCell ref="G55:G57"/>
    <mergeCell ref="F55:F57"/>
    <mergeCell ref="M55:M57"/>
    <mergeCell ref="L55:L57"/>
    <mergeCell ref="K55:K57"/>
    <mergeCell ref="P58:P59"/>
    <mergeCell ref="G58:G59"/>
    <mergeCell ref="Q61:Q62"/>
    <mergeCell ref="T75:T76"/>
    <mergeCell ref="U75:U76"/>
    <mergeCell ref="V75:V76"/>
    <mergeCell ref="W75:W76"/>
    <mergeCell ref="X75:X76"/>
    <mergeCell ref="O75:O76"/>
    <mergeCell ref="P75:P76"/>
    <mergeCell ref="Q75:Q76"/>
    <mergeCell ref="R75:R76"/>
    <mergeCell ref="S75:S76"/>
    <mergeCell ref="AE75:AE76"/>
    <mergeCell ref="AC75:AC76"/>
    <mergeCell ref="AD75:AD76"/>
    <mergeCell ref="B75:B76"/>
    <mergeCell ref="C75:C76"/>
    <mergeCell ref="D75:D76"/>
    <mergeCell ref="E75:E76"/>
    <mergeCell ref="F75:F76"/>
    <mergeCell ref="G75:G76"/>
    <mergeCell ref="H75:H76"/>
    <mergeCell ref="I75:I76"/>
    <mergeCell ref="J75:J76"/>
    <mergeCell ref="K75:K76"/>
    <mergeCell ref="L75:L76"/>
    <mergeCell ref="M75:M76"/>
    <mergeCell ref="N75:N76"/>
    <mergeCell ref="D71:D74"/>
    <mergeCell ref="C71:C74"/>
    <mergeCell ref="B71:B74"/>
    <mergeCell ref="I71:I74"/>
    <mergeCell ref="H71:H74"/>
    <mergeCell ref="AW68:AW70"/>
    <mergeCell ref="AX68:AX70"/>
    <mergeCell ref="V68:V70"/>
    <mergeCell ref="W68:W70"/>
    <mergeCell ref="X68:X70"/>
    <mergeCell ref="Y68:Y70"/>
    <mergeCell ref="Z68:Z70"/>
    <mergeCell ref="Q68:Q70"/>
    <mergeCell ref="R68:R70"/>
    <mergeCell ref="S68:S70"/>
    <mergeCell ref="T68:T70"/>
    <mergeCell ref="U68:U70"/>
    <mergeCell ref="L68:L70"/>
    <mergeCell ref="M68:M70"/>
    <mergeCell ref="N68:N70"/>
    <mergeCell ref="O68:O70"/>
    <mergeCell ref="P68:P70"/>
    <mergeCell ref="H68:H70"/>
    <mergeCell ref="I68:I70"/>
    <mergeCell ref="J68:J70"/>
    <mergeCell ref="K68:K70"/>
    <mergeCell ref="AB68:AB70"/>
    <mergeCell ref="B68:B70"/>
    <mergeCell ref="C68:C70"/>
    <mergeCell ref="D68:D70"/>
    <mergeCell ref="E68:E70"/>
    <mergeCell ref="F68:F70"/>
    <mergeCell ref="W66:W67"/>
    <mergeCell ref="X66:X67"/>
    <mergeCell ref="Y66:Y67"/>
    <mergeCell ref="Z66:Z67"/>
    <mergeCell ref="AA66:AA67"/>
    <mergeCell ref="R66:R67"/>
    <mergeCell ref="S66:S67"/>
    <mergeCell ref="T66:T67"/>
    <mergeCell ref="U66:U67"/>
    <mergeCell ref="V66:V67"/>
    <mergeCell ref="M66:M67"/>
    <mergeCell ref="N66:N67"/>
    <mergeCell ref="O66:O67"/>
    <mergeCell ref="P66:P67"/>
    <mergeCell ref="Q66:Q67"/>
    <mergeCell ref="AA68:AA70"/>
    <mergeCell ref="AX66:AX67"/>
    <mergeCell ref="AW66:AW67"/>
    <mergeCell ref="AV66:AV67"/>
    <mergeCell ref="B66:B67"/>
    <mergeCell ref="C66:C67"/>
    <mergeCell ref="D66:D67"/>
    <mergeCell ref="E66:E67"/>
    <mergeCell ref="F66:F67"/>
    <mergeCell ref="G66:G67"/>
    <mergeCell ref="H66:H67"/>
    <mergeCell ref="I66:I67"/>
    <mergeCell ref="J66:J67"/>
    <mergeCell ref="K66:K67"/>
    <mergeCell ref="L66:L67"/>
    <mergeCell ref="G78:G79"/>
    <mergeCell ref="F78:F79"/>
    <mergeCell ref="E78:E79"/>
    <mergeCell ref="D78:D79"/>
    <mergeCell ref="C78:C79"/>
    <mergeCell ref="L78:L79"/>
    <mergeCell ref="K78:K79"/>
    <mergeCell ref="J78:J79"/>
    <mergeCell ref="I78:I79"/>
    <mergeCell ref="H78:H79"/>
    <mergeCell ref="Q78:Q79"/>
    <mergeCell ref="P78:P79"/>
    <mergeCell ref="O78:O79"/>
    <mergeCell ref="N78:N79"/>
    <mergeCell ref="M78:M79"/>
    <mergeCell ref="V78:V79"/>
    <mergeCell ref="U78:U79"/>
    <mergeCell ref="G68:G70"/>
    <mergeCell ref="Q80:Q81"/>
    <mergeCell ref="R80:R81"/>
    <mergeCell ref="T95:T96"/>
    <mergeCell ref="S88:S92"/>
    <mergeCell ref="R88:R92"/>
    <mergeCell ref="Q88:Q92"/>
    <mergeCell ref="P88:P92"/>
    <mergeCell ref="Z88:Z92"/>
    <mergeCell ref="Y88:Y92"/>
    <mergeCell ref="X88:X92"/>
    <mergeCell ref="W88:W92"/>
    <mergeCell ref="X85:X87"/>
    <mergeCell ref="Y85:Y87"/>
    <mergeCell ref="X80:X81"/>
    <mergeCell ref="R85:R87"/>
    <mergeCell ref="S85:S87"/>
    <mergeCell ref="T85:T87"/>
    <mergeCell ref="U85:U87"/>
    <mergeCell ref="W93:W94"/>
    <mergeCell ref="X93:X94"/>
    <mergeCell ref="Y93:Y94"/>
    <mergeCell ref="P82:P83"/>
    <mergeCell ref="Q82:Q83"/>
    <mergeCell ref="R82:R83"/>
    <mergeCell ref="P85:P87"/>
    <mergeCell ref="S80:S81"/>
    <mergeCell ref="T80:T81"/>
    <mergeCell ref="U80:U81"/>
    <mergeCell ref="V80:V81"/>
    <mergeCell ref="W80:W81"/>
    <mergeCell ref="T93:T94"/>
    <mergeCell ref="K95:K96"/>
    <mergeCell ref="AV95:AV96"/>
    <mergeCell ref="AW95:AW96"/>
    <mergeCell ref="AX95:AX96"/>
    <mergeCell ref="AB93:AB94"/>
    <mergeCell ref="AE95:AE96"/>
    <mergeCell ref="AC95:AC96"/>
    <mergeCell ref="AB95:AB96"/>
    <mergeCell ref="AD95:AD96"/>
    <mergeCell ref="Z93:Z94"/>
    <mergeCell ref="AA93:AA94"/>
    <mergeCell ref="AA95:AA96"/>
    <mergeCell ref="W95:W96"/>
    <mergeCell ref="X95:X96"/>
    <mergeCell ref="Y95:Y96"/>
    <mergeCell ref="Z95:Z96"/>
    <mergeCell ref="U95:U96"/>
    <mergeCell ref="V95:V96"/>
    <mergeCell ref="AX93:AX94"/>
    <mergeCell ref="AW93:AW94"/>
    <mergeCell ref="AV93:AV94"/>
    <mergeCell ref="U93:U94"/>
    <mergeCell ref="V93:V94"/>
    <mergeCell ref="B93:B94"/>
    <mergeCell ref="C93:C94"/>
    <mergeCell ref="L93:L94"/>
    <mergeCell ref="M93:M94"/>
    <mergeCell ref="N93:N94"/>
    <mergeCell ref="O93:O94"/>
    <mergeCell ref="R93:R94"/>
    <mergeCell ref="S93:S94"/>
    <mergeCell ref="P93:P94"/>
    <mergeCell ref="Q93:Q94"/>
    <mergeCell ref="B95:B96"/>
    <mergeCell ref="C95:C96"/>
    <mergeCell ref="D95:D96"/>
    <mergeCell ref="E95:E96"/>
    <mergeCell ref="F95:F96"/>
    <mergeCell ref="R95:R96"/>
    <mergeCell ref="S95:S96"/>
    <mergeCell ref="D93:D94"/>
    <mergeCell ref="E93:E94"/>
    <mergeCell ref="F93:F94"/>
    <mergeCell ref="G93:G94"/>
    <mergeCell ref="H93:H94"/>
    <mergeCell ref="I93:I94"/>
    <mergeCell ref="J93:J94"/>
    <mergeCell ref="K93:K94"/>
    <mergeCell ref="L95:L96"/>
    <mergeCell ref="P95:P96"/>
    <mergeCell ref="Q95:Q96"/>
    <mergeCell ref="G95:G96"/>
    <mergeCell ref="H95:H96"/>
    <mergeCell ref="I95:I96"/>
    <mergeCell ref="J95:J96"/>
    <mergeCell ref="B85:B87"/>
    <mergeCell ref="C85:C87"/>
    <mergeCell ref="D85:D87"/>
    <mergeCell ref="E85:E87"/>
    <mergeCell ref="F85:F87"/>
    <mergeCell ref="G85:G87"/>
    <mergeCell ref="H85:H87"/>
    <mergeCell ref="I85:I87"/>
    <mergeCell ref="J85:J87"/>
    <mergeCell ref="K85:K87"/>
    <mergeCell ref="V88:V92"/>
    <mergeCell ref="AA85:AA87"/>
    <mergeCell ref="AB85:AB87"/>
    <mergeCell ref="AC85:AC87"/>
    <mergeCell ref="AE88:AE92"/>
    <mergeCell ref="AD88:AD92"/>
    <mergeCell ref="AC88:AC92"/>
    <mergeCell ref="AB88:AB92"/>
    <mergeCell ref="AA88:AA92"/>
    <mergeCell ref="V85:V87"/>
    <mergeCell ref="W85:W87"/>
    <mergeCell ref="Z85:Z87"/>
    <mergeCell ref="Q85:Q87"/>
    <mergeCell ref="C88:C92"/>
    <mergeCell ref="B88:B92"/>
    <mergeCell ref="H88:H92"/>
    <mergeCell ref="G88:G92"/>
    <mergeCell ref="C100:C102"/>
    <mergeCell ref="D100:D102"/>
    <mergeCell ref="E100:E102"/>
    <mergeCell ref="F100:F102"/>
    <mergeCell ref="AC100:AC102"/>
    <mergeCell ref="AA100:AA102"/>
    <mergeCell ref="AB100:AB102"/>
    <mergeCell ref="R100:R102"/>
    <mergeCell ref="S100:S102"/>
    <mergeCell ref="T100:T102"/>
    <mergeCell ref="U100:U102"/>
    <mergeCell ref="V100:V102"/>
    <mergeCell ref="W100:W102"/>
    <mergeCell ref="X100:X102"/>
    <mergeCell ref="Y100:Y102"/>
    <mergeCell ref="Z100:Z102"/>
    <mergeCell ref="A85:A96"/>
    <mergeCell ref="M95:M96"/>
    <mergeCell ref="N95:N96"/>
    <mergeCell ref="O95:O96"/>
    <mergeCell ref="F88:F92"/>
    <mergeCell ref="E88:E92"/>
    <mergeCell ref="D88:D92"/>
    <mergeCell ref="U88:U92"/>
    <mergeCell ref="O88:O92"/>
    <mergeCell ref="N88:N92"/>
    <mergeCell ref="J88:J92"/>
    <mergeCell ref="I88:I92"/>
    <mergeCell ref="K88:K92"/>
    <mergeCell ref="L88:L92"/>
    <mergeCell ref="M88:M92"/>
    <mergeCell ref="T88:T92"/>
    <mergeCell ref="AX110:AX113"/>
    <mergeCell ref="AW110:AW113"/>
    <mergeCell ref="AV110:AV113"/>
    <mergeCell ref="B98:B99"/>
    <mergeCell ref="C98:C99"/>
    <mergeCell ref="D98:D99"/>
    <mergeCell ref="E98:E99"/>
    <mergeCell ref="F98:F99"/>
    <mergeCell ref="G98:G99"/>
    <mergeCell ref="H98:H99"/>
    <mergeCell ref="I98:I99"/>
    <mergeCell ref="J98:J99"/>
    <mergeCell ref="K98:K99"/>
    <mergeCell ref="L98:L99"/>
    <mergeCell ref="M98:M99"/>
    <mergeCell ref="N98:N99"/>
    <mergeCell ref="AC110:AC113"/>
    <mergeCell ref="AD110:AD113"/>
    <mergeCell ref="AE110:AE113"/>
    <mergeCell ref="X110:X113"/>
    <mergeCell ref="L100:L102"/>
    <mergeCell ref="M100:M102"/>
    <mergeCell ref="N100:N102"/>
    <mergeCell ref="O100:O102"/>
    <mergeCell ref="Q100:Q102"/>
    <mergeCell ref="P100:P102"/>
    <mergeCell ref="G100:G102"/>
    <mergeCell ref="H100:H102"/>
    <mergeCell ref="I100:I102"/>
    <mergeCell ref="J100:J102"/>
    <mergeCell ref="K100:K102"/>
    <mergeCell ref="B100:B102"/>
    <mergeCell ref="Q114:Q117"/>
    <mergeCell ref="R114:R117"/>
    <mergeCell ref="W114:W117"/>
    <mergeCell ref="X114:X117"/>
    <mergeCell ref="Y114:Y117"/>
    <mergeCell ref="Z114:Z117"/>
    <mergeCell ref="G110:G113"/>
    <mergeCell ref="H110:H113"/>
    <mergeCell ref="I110:I113"/>
    <mergeCell ref="J110:J113"/>
    <mergeCell ref="K110:K113"/>
    <mergeCell ref="L110:L113"/>
    <mergeCell ref="M110:M113"/>
    <mergeCell ref="O98:O99"/>
    <mergeCell ref="P98:P99"/>
    <mergeCell ref="Q98:Q99"/>
    <mergeCell ref="R98:R99"/>
    <mergeCell ref="S98:S99"/>
    <mergeCell ref="Z98:Z99"/>
    <mergeCell ref="AJ105:AJ108"/>
    <mergeCell ref="S114:S117"/>
    <mergeCell ref="T114:T117"/>
    <mergeCell ref="U114:U117"/>
    <mergeCell ref="V114:V117"/>
    <mergeCell ref="AA114:AA117"/>
    <mergeCell ref="H118:H119"/>
    <mergeCell ref="I118:I119"/>
    <mergeCell ref="V110:V113"/>
    <mergeCell ref="W110:W113"/>
    <mergeCell ref="N110:N113"/>
    <mergeCell ref="O110:O113"/>
    <mergeCell ref="P110:P113"/>
    <mergeCell ref="Q110:Q113"/>
    <mergeCell ref="R110:R113"/>
    <mergeCell ref="Y110:Y113"/>
    <mergeCell ref="Z110:Z113"/>
    <mergeCell ref="AA110:AA113"/>
    <mergeCell ref="AB110:AB113"/>
    <mergeCell ref="S110:S113"/>
    <mergeCell ref="T110:T113"/>
    <mergeCell ref="U110:U113"/>
    <mergeCell ref="K114:K117"/>
    <mergeCell ref="L114:L117"/>
    <mergeCell ref="M114:M117"/>
    <mergeCell ref="K118:K119"/>
    <mergeCell ref="L118:L119"/>
    <mergeCell ref="O118:O119"/>
    <mergeCell ref="R118:R119"/>
    <mergeCell ref="N114:N117"/>
    <mergeCell ref="O114:O117"/>
    <mergeCell ref="P114:P117"/>
    <mergeCell ref="AX118:AX119"/>
    <mergeCell ref="AW118:AW119"/>
    <mergeCell ref="AV118:AV119"/>
    <mergeCell ref="E61:E62"/>
    <mergeCell ref="D61:D62"/>
    <mergeCell ref="C61:C62"/>
    <mergeCell ref="AK61:AK62"/>
    <mergeCell ref="I61:I62"/>
    <mergeCell ref="J61:J62"/>
    <mergeCell ref="H61:H62"/>
    <mergeCell ref="G61:G62"/>
    <mergeCell ref="F61:F62"/>
    <mergeCell ref="O61:O62"/>
    <mergeCell ref="N61:N62"/>
    <mergeCell ref="K61:K62"/>
    <mergeCell ref="L61:L62"/>
    <mergeCell ref="M61:M62"/>
    <mergeCell ref="U61:U62"/>
    <mergeCell ref="T61:T62"/>
    <mergeCell ref="J118:J119"/>
    <mergeCell ref="AV105:AV108"/>
    <mergeCell ref="AW105:AW108"/>
    <mergeCell ref="AX105:AX108"/>
    <mergeCell ref="AC105:AC108"/>
    <mergeCell ref="AK105:AK108"/>
    <mergeCell ref="AE118:AE119"/>
    <mergeCell ref="AD118:AD119"/>
    <mergeCell ref="S118:S119"/>
    <mergeCell ref="T118:T119"/>
    <mergeCell ref="U118:U119"/>
    <mergeCell ref="V118:V119"/>
    <mergeCell ref="W118:W119"/>
    <mergeCell ref="AU12:AU13"/>
    <mergeCell ref="A110:A119"/>
    <mergeCell ref="A105:A108"/>
    <mergeCell ref="B105:B108"/>
    <mergeCell ref="C105:C108"/>
    <mergeCell ref="D105:D108"/>
    <mergeCell ref="E105:E108"/>
    <mergeCell ref="AE105:AE108"/>
    <mergeCell ref="T105:T108"/>
    <mergeCell ref="F105:F108"/>
    <mergeCell ref="G105:G108"/>
    <mergeCell ref="H105:H108"/>
    <mergeCell ref="I105:I108"/>
    <mergeCell ref="J105:J108"/>
    <mergeCell ref="K105:K108"/>
    <mergeCell ref="L105:L108"/>
    <mergeCell ref="M105:M108"/>
    <mergeCell ref="N105:N108"/>
    <mergeCell ref="R61:R62"/>
    <mergeCell ref="C118:C119"/>
    <mergeCell ref="S105:S108"/>
    <mergeCell ref="Y105:Y108"/>
    <mergeCell ref="A23:A31"/>
    <mergeCell ref="A49:A53"/>
    <mergeCell ref="AF105:AF108"/>
    <mergeCell ref="AG105:AG108"/>
    <mergeCell ref="AH105:AH108"/>
    <mergeCell ref="AS12:AT12"/>
    <mergeCell ref="AK12:AL12"/>
    <mergeCell ref="AE12:AE13"/>
    <mergeCell ref="X118:X119"/>
    <mergeCell ref="Y118:Y119"/>
    <mergeCell ref="V61:V62"/>
    <mergeCell ref="AE61:AE62"/>
    <mergeCell ref="AD61:AD62"/>
    <mergeCell ref="AC61:AC62"/>
    <mergeCell ref="S61:S62"/>
    <mergeCell ref="P61:P62"/>
    <mergeCell ref="AX58:AX59"/>
    <mergeCell ref="AW58:AW59"/>
    <mergeCell ref="AV58:AV59"/>
    <mergeCell ref="AX55:AX57"/>
    <mergeCell ref="AW55:AW57"/>
    <mergeCell ref="AV55:AV57"/>
    <mergeCell ref="L58:L59"/>
    <mergeCell ref="AD58:AD59"/>
    <mergeCell ref="AD55:AD57"/>
    <mergeCell ref="AC55:AC57"/>
    <mergeCell ref="AC58:AC59"/>
    <mergeCell ref="X55:X57"/>
    <mergeCell ref="W55:W57"/>
    <mergeCell ref="AF61:AF62"/>
    <mergeCell ref="AG61:AG62"/>
    <mergeCell ref="AH61:AH62"/>
    <mergeCell ref="AI61:AI62"/>
    <mergeCell ref="AJ61:AJ62"/>
    <mergeCell ref="AL61:AL62"/>
    <mergeCell ref="M58:M59"/>
    <mergeCell ref="N58:N59"/>
    <mergeCell ref="U55:U57"/>
    <mergeCell ref="AA58:AA59"/>
    <mergeCell ref="AB58:AB59"/>
    <mergeCell ref="AB55:AB57"/>
    <mergeCell ref="AA55:AA57"/>
    <mergeCell ref="AV1:AX2"/>
    <mergeCell ref="B6:AX6"/>
    <mergeCell ref="A1:C2"/>
    <mergeCell ref="U12:Z12"/>
    <mergeCell ref="AA12:AD12"/>
    <mergeCell ref="A12:A13"/>
    <mergeCell ref="B12:B13"/>
    <mergeCell ref="C12:C13"/>
    <mergeCell ref="D12:E12"/>
    <mergeCell ref="G12:G13"/>
    <mergeCell ref="H12:I12"/>
    <mergeCell ref="A4:B4"/>
    <mergeCell ref="C4:E4"/>
    <mergeCell ref="AB61:AB62"/>
    <mergeCell ref="AA61:AA62"/>
    <mergeCell ref="B61:B62"/>
    <mergeCell ref="A55:A59"/>
    <mergeCell ref="A33:A42"/>
    <mergeCell ref="A61:A64"/>
    <mergeCell ref="A9:B10"/>
    <mergeCell ref="C9:AX10"/>
    <mergeCell ref="A7:B7"/>
    <mergeCell ref="C7:AX7"/>
    <mergeCell ref="J12:J13"/>
    <mergeCell ref="K12:N12"/>
    <mergeCell ref="O12:T12"/>
    <mergeCell ref="AF12:AJ12"/>
    <mergeCell ref="AN12:AR12"/>
    <mergeCell ref="AV12:AV13"/>
    <mergeCell ref="AW12:AW13"/>
    <mergeCell ref="AX12:AX13"/>
    <mergeCell ref="W61:W62"/>
    <mergeCell ref="AD120:AD121"/>
    <mergeCell ref="AE120:AE121"/>
    <mergeCell ref="AV120:AV121"/>
    <mergeCell ref="A66:A76"/>
    <mergeCell ref="A98:A103"/>
    <mergeCell ref="B118:B119"/>
    <mergeCell ref="D118:D119"/>
    <mergeCell ref="E118:E119"/>
    <mergeCell ref="F118:F119"/>
    <mergeCell ref="G118:G119"/>
    <mergeCell ref="Q118:Q119"/>
    <mergeCell ref="P118:P119"/>
    <mergeCell ref="M118:M119"/>
    <mergeCell ref="N118:N119"/>
    <mergeCell ref="B110:B113"/>
    <mergeCell ref="C110:C113"/>
    <mergeCell ref="D110:D113"/>
    <mergeCell ref="E110:E113"/>
    <mergeCell ref="F110:F113"/>
    <mergeCell ref="Z118:Z119"/>
    <mergeCell ref="AA118:AA119"/>
    <mergeCell ref="AB118:AB119"/>
    <mergeCell ref="AC118:AC119"/>
    <mergeCell ref="AU105:AU108"/>
    <mergeCell ref="AQ105:AQ108"/>
    <mergeCell ref="AR105:AR108"/>
    <mergeCell ref="AB105:AB108"/>
    <mergeCell ref="AD105:AD108"/>
    <mergeCell ref="AS105:AS108"/>
    <mergeCell ref="AT105:AT108"/>
    <mergeCell ref="AL105:AL108"/>
    <mergeCell ref="AI105:AI108"/>
    <mergeCell ref="AW120:AW121"/>
    <mergeCell ref="AV114:AV117"/>
    <mergeCell ref="AW114:AW117"/>
    <mergeCell ref="AX120:AX121"/>
    <mergeCell ref="B120:B121"/>
    <mergeCell ref="C120:C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s>
  <phoneticPr fontId="15" type="noConversion"/>
  <hyperlinks>
    <hyperlink ref="D15:E15" location="Ficha1!A1" display="Ficha1!A1"/>
    <hyperlink ref="D16:E16" location="Ficha1!A1" display="Ficha1!A1"/>
    <hyperlink ref="D78:E78" location="Ficha1!A1" display="Ficha1!A1"/>
    <hyperlink ref="D110:E110" location="Ficha1!A1" display="Ficha1!A1"/>
    <hyperlink ref="D117:E117" location="Ficha2!A1" display="Ficha2!A1"/>
    <hyperlink ref="D23:E23" location="Ficha1!A1" display="Ficha1!A1"/>
    <hyperlink ref="D26:E26" location="Ficha1!A1" display="Ficha1!A1"/>
    <hyperlink ref="D31:E31" location="Ficha1!A1" display="Ficha1!A1"/>
    <hyperlink ref="D33:E33" location="Ficha1!A1" display="Ficha1!A1"/>
    <hyperlink ref="D36:E36" location="Ficha1!A1" display="Ficha1!A1"/>
    <hyperlink ref="D85:E85" location="Ficha1!A1" display="Ficha1!A1"/>
    <hyperlink ref="D88:E88" location="Ficha1!A1" display="Ficha1!A1"/>
    <hyperlink ref="D93:E93" location="Ficha1!A1" display="Ficha1!A1"/>
    <hyperlink ref="D105:E105" location="Ficha1!A1" display="Ficha1!A1"/>
    <hyperlink ref="D55:E55" location="Ficha1!A1" display="Ficha1!A1"/>
  </hyperlink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13 noviembre de 2018</oddFooter>
  </headerFooter>
  <rowBreaks count="1" manualBreakCount="1">
    <brk id="76" max="49" man="1"/>
  </rowBreaks>
  <colBreaks count="2" manualBreakCount="2">
    <brk id="20" max="64" man="1"/>
    <brk id="47" max="6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115"/>
  <sheetViews>
    <sheetView topLeftCell="A101" workbookViewId="0">
      <selection activeCell="J114" sqref="J114"/>
    </sheetView>
  </sheetViews>
  <sheetFormatPr baseColWidth="10" defaultRowHeight="15" x14ac:dyDescent="0.25"/>
  <sheetData>
    <row r="1" spans="3:3" ht="15.75" thickBot="1" x14ac:dyDescent="0.3"/>
    <row r="2" spans="3:3" ht="18" x14ac:dyDescent="0.25">
      <c r="C2" s="201">
        <v>1</v>
      </c>
    </row>
    <row r="3" spans="3:3" ht="18.75" thickBot="1" x14ac:dyDescent="0.3">
      <c r="C3" s="202">
        <v>1</v>
      </c>
    </row>
    <row r="4" spans="3:3" ht="18" x14ac:dyDescent="0.25">
      <c r="C4" s="131">
        <v>0.2</v>
      </c>
    </row>
    <row r="5" spans="3:3" ht="18" x14ac:dyDescent="0.25">
      <c r="C5" s="136">
        <v>1</v>
      </c>
    </row>
    <row r="6" spans="3:3" ht="18" x14ac:dyDescent="0.25">
      <c r="C6" s="136">
        <v>1</v>
      </c>
    </row>
    <row r="7" spans="3:3" ht="18" x14ac:dyDescent="0.25">
      <c r="C7" s="136">
        <v>0</v>
      </c>
    </row>
    <row r="8" spans="3:3" ht="18" x14ac:dyDescent="0.25">
      <c r="C8" s="136">
        <v>0.34</v>
      </c>
    </row>
    <row r="9" spans="3:3" ht="18" x14ac:dyDescent="0.25">
      <c r="C9" s="138">
        <v>0</v>
      </c>
    </row>
    <row r="10" spans="3:3" ht="18" x14ac:dyDescent="0.25">
      <c r="C10" s="169">
        <v>0.34</v>
      </c>
    </row>
    <row r="11" spans="3:3" ht="18" x14ac:dyDescent="0.25">
      <c r="C11" s="136">
        <v>0.34</v>
      </c>
    </row>
    <row r="12" spans="3:3" ht="18.75" thickBot="1" x14ac:dyDescent="0.3">
      <c r="C12" s="133">
        <v>1</v>
      </c>
    </row>
    <row r="13" spans="3:3" ht="18" x14ac:dyDescent="0.25">
      <c r="C13" s="124">
        <v>1</v>
      </c>
    </row>
    <row r="14" spans="3:3" ht="18" x14ac:dyDescent="0.25">
      <c r="C14" s="163">
        <v>1</v>
      </c>
    </row>
    <row r="15" spans="3:3" ht="18" x14ac:dyDescent="0.25">
      <c r="C15" s="163">
        <v>1</v>
      </c>
    </row>
    <row r="16" spans="3:3" ht="18" x14ac:dyDescent="0.25">
      <c r="C16" s="163">
        <v>1</v>
      </c>
    </row>
    <row r="17" spans="3:3" ht="18" x14ac:dyDescent="0.25">
      <c r="C17" s="163">
        <v>1</v>
      </c>
    </row>
    <row r="18" spans="3:3" ht="18" x14ac:dyDescent="0.25">
      <c r="C18" s="163">
        <v>1</v>
      </c>
    </row>
    <row r="19" spans="3:3" ht="18" x14ac:dyDescent="0.25">
      <c r="C19" s="163">
        <v>1</v>
      </c>
    </row>
    <row r="20" spans="3:3" ht="18" x14ac:dyDescent="0.25">
      <c r="C20" s="163">
        <v>1</v>
      </c>
    </row>
    <row r="21" spans="3:3" ht="18" x14ac:dyDescent="0.25">
      <c r="C21" s="163">
        <v>1</v>
      </c>
    </row>
    <row r="22" spans="3:3" ht="18.75" thickBot="1" x14ac:dyDescent="0.3">
      <c r="C22" s="220">
        <v>1</v>
      </c>
    </row>
    <row r="23" spans="3:3" ht="18" x14ac:dyDescent="0.25">
      <c r="C23" s="124">
        <v>0</v>
      </c>
    </row>
    <row r="24" spans="3:3" ht="18" x14ac:dyDescent="0.25">
      <c r="C24" s="123">
        <v>0</v>
      </c>
    </row>
    <row r="25" spans="3:3" ht="18" x14ac:dyDescent="0.25">
      <c r="C25" s="123">
        <v>0</v>
      </c>
    </row>
    <row r="26" spans="3:3" ht="18.75" thickBot="1" x14ac:dyDescent="0.3">
      <c r="C26" s="125">
        <v>0</v>
      </c>
    </row>
    <row r="27" spans="3:3" ht="18" x14ac:dyDescent="0.25">
      <c r="C27" s="128">
        <v>0</v>
      </c>
    </row>
    <row r="28" spans="3:3" ht="18" x14ac:dyDescent="0.25">
      <c r="C28" s="123">
        <v>0</v>
      </c>
    </row>
    <row r="29" spans="3:3" ht="18" x14ac:dyDescent="0.25">
      <c r="C29" s="123">
        <v>0</v>
      </c>
    </row>
    <row r="30" spans="3:3" ht="18" x14ac:dyDescent="0.25">
      <c r="C30" s="163">
        <v>0</v>
      </c>
    </row>
    <row r="31" spans="3:3" ht="18.75" thickBot="1" x14ac:dyDescent="0.3">
      <c r="C31" s="125">
        <v>0</v>
      </c>
    </row>
    <row r="32" spans="3:3" ht="18" x14ac:dyDescent="0.25">
      <c r="C32" s="124">
        <v>1</v>
      </c>
    </row>
    <row r="33" spans="3:3" ht="18" x14ac:dyDescent="0.25">
      <c r="C33" s="123">
        <v>1</v>
      </c>
    </row>
    <row r="34" spans="3:3" ht="18" x14ac:dyDescent="0.25">
      <c r="C34" s="123">
        <v>1</v>
      </c>
    </row>
    <row r="35" spans="3:3" ht="18" x14ac:dyDescent="0.25">
      <c r="C35" s="123">
        <v>1</v>
      </c>
    </row>
    <row r="36" spans="3:3" ht="18.75" thickBot="1" x14ac:dyDescent="0.3">
      <c r="C36" s="125">
        <v>1</v>
      </c>
    </row>
    <row r="37" spans="3:3" ht="18.75" thickBot="1" x14ac:dyDescent="0.3">
      <c r="C37" s="158">
        <v>1</v>
      </c>
    </row>
    <row r="38" spans="3:3" ht="18" x14ac:dyDescent="0.25">
      <c r="C38" s="124">
        <v>1</v>
      </c>
    </row>
    <row r="39" spans="3:3" ht="18" x14ac:dyDescent="0.25">
      <c r="C39" s="163">
        <v>0.75</v>
      </c>
    </row>
    <row r="40" spans="3:3" ht="18" x14ac:dyDescent="0.25">
      <c r="C40" s="123">
        <v>1</v>
      </c>
    </row>
    <row r="41" spans="3:3" ht="18" x14ac:dyDescent="0.25">
      <c r="C41" s="123">
        <v>1</v>
      </c>
    </row>
    <row r="42" spans="3:3" ht="18" x14ac:dyDescent="0.25">
      <c r="C42" s="123">
        <v>1</v>
      </c>
    </row>
    <row r="43" spans="3:3" ht="18" x14ac:dyDescent="0.25">
      <c r="C43" s="123">
        <v>0.4</v>
      </c>
    </row>
    <row r="44" spans="3:3" ht="18" x14ac:dyDescent="0.25">
      <c r="C44" s="165">
        <v>1</v>
      </c>
    </row>
    <row r="45" spans="3:3" ht="18" x14ac:dyDescent="0.25">
      <c r="C45" s="165">
        <v>1</v>
      </c>
    </row>
    <row r="46" spans="3:3" thickBot="1" x14ac:dyDescent="0.25">
      <c r="C46" s="165">
        <v>0.4</v>
      </c>
    </row>
    <row r="47" spans="3:3" ht="18" x14ac:dyDescent="0.25">
      <c r="C47" s="165">
        <v>0.55000000000000004</v>
      </c>
    </row>
    <row r="48" spans="3:3" ht="18.75" thickBot="1" x14ac:dyDescent="0.3">
      <c r="C48" s="125">
        <v>0.25</v>
      </c>
    </row>
    <row r="49" spans="3:3" ht="18" x14ac:dyDescent="0.25">
      <c r="C49" s="124">
        <v>0.95</v>
      </c>
    </row>
    <row r="50" spans="3:3" ht="18" x14ac:dyDescent="0.25">
      <c r="C50" s="123">
        <v>0.3</v>
      </c>
    </row>
    <row r="51" spans="3:3" ht="18" x14ac:dyDescent="0.25">
      <c r="C51" s="227">
        <v>1</v>
      </c>
    </row>
    <row r="52" spans="3:3" ht="18" x14ac:dyDescent="0.25">
      <c r="C52" s="123">
        <v>1</v>
      </c>
    </row>
    <row r="53" spans="3:3" ht="18" x14ac:dyDescent="0.25">
      <c r="C53" s="165">
        <v>1</v>
      </c>
    </row>
    <row r="54" spans="3:3" ht="18.75" thickBot="1" x14ac:dyDescent="0.3">
      <c r="C54" s="125">
        <v>1</v>
      </c>
    </row>
    <row r="55" spans="3:3" ht="18" x14ac:dyDescent="0.25">
      <c r="C55" s="124">
        <v>1</v>
      </c>
    </row>
    <row r="56" spans="3:3" ht="18" x14ac:dyDescent="0.25">
      <c r="C56" s="163">
        <v>0.2</v>
      </c>
    </row>
    <row r="57" spans="3:3" ht="18" x14ac:dyDescent="0.25">
      <c r="C57" s="163">
        <v>0.7</v>
      </c>
    </row>
    <row r="58" spans="3:3" ht="18" x14ac:dyDescent="0.25">
      <c r="C58" s="123">
        <v>0.5</v>
      </c>
    </row>
    <row r="59" spans="3:3" ht="18" x14ac:dyDescent="0.25">
      <c r="C59" s="123">
        <v>0.3</v>
      </c>
    </row>
    <row r="60" spans="3:3" ht="18" x14ac:dyDescent="0.25">
      <c r="C60" s="123">
        <v>1</v>
      </c>
    </row>
    <row r="61" spans="3:3" ht="18" x14ac:dyDescent="0.25">
      <c r="C61" s="123">
        <v>1</v>
      </c>
    </row>
    <row r="62" spans="3:3" ht="18" x14ac:dyDescent="0.25">
      <c r="C62" s="123">
        <v>0.4</v>
      </c>
    </row>
    <row r="63" spans="3:3" ht="18" x14ac:dyDescent="0.25">
      <c r="C63" s="123">
        <v>0.7</v>
      </c>
    </row>
    <row r="64" spans="3:3" ht="18" x14ac:dyDescent="0.25">
      <c r="C64" s="165">
        <v>0.7</v>
      </c>
    </row>
    <row r="65" spans="3:3" ht="18.75" thickBot="1" x14ac:dyDescent="0.3">
      <c r="C65" s="141">
        <v>0.2</v>
      </c>
    </row>
    <row r="66" spans="3:3" x14ac:dyDescent="0.25">
      <c r="C66" s="402">
        <v>0.4</v>
      </c>
    </row>
    <row r="67" spans="3:3" x14ac:dyDescent="0.25">
      <c r="C67" s="403"/>
    </row>
    <row r="68" spans="3:3" x14ac:dyDescent="0.25">
      <c r="C68" s="403"/>
    </row>
    <row r="69" spans="3:3" ht="15.75" thickBot="1" x14ac:dyDescent="0.3">
      <c r="C69" s="404"/>
    </row>
    <row r="70" spans="3:3" ht="36" x14ac:dyDescent="0.25">
      <c r="C70" s="229" t="s">
        <v>868</v>
      </c>
    </row>
    <row r="71" spans="3:3" ht="36" x14ac:dyDescent="0.25">
      <c r="C71" s="230" t="s">
        <v>868</v>
      </c>
    </row>
    <row r="72" spans="3:3" ht="36" x14ac:dyDescent="0.25">
      <c r="C72" s="230" t="s">
        <v>868</v>
      </c>
    </row>
    <row r="73" spans="3:3" ht="36" x14ac:dyDescent="0.25">
      <c r="C73" s="230" t="s">
        <v>868</v>
      </c>
    </row>
    <row r="74" spans="3:3" ht="36" x14ac:dyDescent="0.25">
      <c r="C74" s="230" t="s">
        <v>868</v>
      </c>
    </row>
    <row r="75" spans="3:3" ht="18" x14ac:dyDescent="0.25">
      <c r="C75" s="230">
        <v>1</v>
      </c>
    </row>
    <row r="76" spans="3:3" ht="18" x14ac:dyDescent="0.25">
      <c r="C76" s="231">
        <v>1</v>
      </c>
    </row>
    <row r="77" spans="3:3" ht="36" x14ac:dyDescent="0.25">
      <c r="C77" s="231" t="s">
        <v>868</v>
      </c>
    </row>
    <row r="78" spans="3:3" ht="36.75" thickBot="1" x14ac:dyDescent="0.3">
      <c r="C78" s="233" t="s">
        <v>868</v>
      </c>
    </row>
    <row r="79" spans="3:3" ht="18" x14ac:dyDescent="0.25">
      <c r="C79" s="124">
        <v>1</v>
      </c>
    </row>
    <row r="80" spans="3:3" ht="18" x14ac:dyDescent="0.25">
      <c r="C80" s="123">
        <v>0.2</v>
      </c>
    </row>
    <row r="81" spans="3:3" ht="18" x14ac:dyDescent="0.25">
      <c r="C81" s="165">
        <v>1</v>
      </c>
    </row>
    <row r="82" spans="3:3" ht="18.75" thickBot="1" x14ac:dyDescent="0.3">
      <c r="C82" s="125">
        <v>1</v>
      </c>
    </row>
    <row r="83" spans="3:3" ht="18" x14ac:dyDescent="0.25">
      <c r="C83" s="131">
        <v>1</v>
      </c>
    </row>
    <row r="84" spans="3:3" ht="18.75" thickBot="1" x14ac:dyDescent="0.3">
      <c r="C84" s="133">
        <v>1</v>
      </c>
    </row>
    <row r="85" spans="3:3" ht="18" x14ac:dyDescent="0.25">
      <c r="C85" s="123">
        <v>1</v>
      </c>
    </row>
    <row r="86" spans="3:3" ht="18.75" thickBot="1" x14ac:dyDescent="0.3">
      <c r="C86" s="123">
        <v>1</v>
      </c>
    </row>
    <row r="87" spans="3:3" ht="18" x14ac:dyDescent="0.25">
      <c r="C87" s="124">
        <v>0</v>
      </c>
    </row>
    <row r="88" spans="3:3" ht="18" x14ac:dyDescent="0.25">
      <c r="C88" s="123">
        <v>0</v>
      </c>
    </row>
    <row r="89" spans="3:3" ht="18" x14ac:dyDescent="0.25">
      <c r="C89" s="123">
        <v>0</v>
      </c>
    </row>
    <row r="90" spans="3:3" ht="18.75" thickBot="1" x14ac:dyDescent="0.3">
      <c r="C90" s="125">
        <v>0</v>
      </c>
    </row>
    <row r="91" spans="3:3" ht="18.75" thickBot="1" x14ac:dyDescent="0.3">
      <c r="C91" s="125">
        <v>0</v>
      </c>
    </row>
    <row r="92" spans="3:3" ht="18" x14ac:dyDescent="0.25">
      <c r="C92" s="124">
        <v>0.6</v>
      </c>
    </row>
    <row r="93" spans="3:3" ht="18" x14ac:dyDescent="0.25">
      <c r="C93" s="163">
        <v>0.6</v>
      </c>
    </row>
    <row r="94" spans="3:3" ht="18" x14ac:dyDescent="0.25">
      <c r="C94" s="123">
        <v>1</v>
      </c>
    </row>
    <row r="95" spans="3:3" ht="18.75" thickBot="1" x14ac:dyDescent="0.3">
      <c r="C95" s="125">
        <v>1</v>
      </c>
    </row>
    <row r="96" spans="3:3" ht="18" x14ac:dyDescent="0.25">
      <c r="C96" s="153">
        <v>1</v>
      </c>
    </row>
    <row r="97" spans="3:3" ht="18" x14ac:dyDescent="0.25">
      <c r="C97" s="154">
        <v>1</v>
      </c>
    </row>
    <row r="98" spans="3:3" ht="18" x14ac:dyDescent="0.25">
      <c r="C98" s="156">
        <v>1</v>
      </c>
    </row>
    <row r="99" spans="3:3" ht="18.75" thickBot="1" x14ac:dyDescent="0.3">
      <c r="C99" s="158">
        <v>1</v>
      </c>
    </row>
    <row r="100" spans="3:3" ht="18" x14ac:dyDescent="0.25">
      <c r="C100" s="123">
        <v>1</v>
      </c>
    </row>
    <row r="101" spans="3:3" ht="18" x14ac:dyDescent="0.25">
      <c r="C101" s="123">
        <v>0.5</v>
      </c>
    </row>
    <row r="102" spans="3:3" ht="18" x14ac:dyDescent="0.25">
      <c r="C102" s="123">
        <v>0.5</v>
      </c>
    </row>
    <row r="103" spans="3:3" ht="18.75" thickBot="1" x14ac:dyDescent="0.3">
      <c r="C103" s="123">
        <v>0.5</v>
      </c>
    </row>
    <row r="104" spans="3:3" ht="18" x14ac:dyDescent="0.25">
      <c r="C104" s="139">
        <v>0.1</v>
      </c>
    </row>
    <row r="105" spans="3:3" ht="18" x14ac:dyDescent="0.25">
      <c r="C105" s="140">
        <v>0.18</v>
      </c>
    </row>
    <row r="106" spans="3:3" ht="18" x14ac:dyDescent="0.25">
      <c r="C106" s="140">
        <v>1</v>
      </c>
    </row>
    <row r="107" spans="3:3" ht="18" x14ac:dyDescent="0.25">
      <c r="C107" s="140">
        <v>1</v>
      </c>
    </row>
    <row r="108" spans="3:3" ht="18" x14ac:dyDescent="0.25">
      <c r="C108" s="140">
        <v>1</v>
      </c>
    </row>
    <row r="109" spans="3:3" ht="18.75" thickBot="1" x14ac:dyDescent="0.3">
      <c r="C109" s="141">
        <v>0.2</v>
      </c>
    </row>
    <row r="110" spans="3:3" x14ac:dyDescent="0.25">
      <c r="C110" s="399">
        <v>0.4</v>
      </c>
    </row>
    <row r="111" spans="3:3" x14ac:dyDescent="0.25">
      <c r="C111" s="400"/>
    </row>
    <row r="112" spans="3:3" x14ac:dyDescent="0.25">
      <c r="C112" s="400"/>
    </row>
    <row r="113" spans="3:3" ht="15.75" thickBot="1" x14ac:dyDescent="0.3">
      <c r="C113" s="401"/>
    </row>
    <row r="114" spans="3:3" ht="36" x14ac:dyDescent="0.25">
      <c r="C114" s="229" t="s">
        <v>871</v>
      </c>
    </row>
    <row r="115" spans="3:3" ht="36" x14ac:dyDescent="0.25">
      <c r="C115" s="231" t="s">
        <v>868</v>
      </c>
    </row>
  </sheetData>
  <protectedRanges>
    <protectedRange algorithmName="SHA-512" hashValue="GcA5hYHi0S0v0TFeihONv8ng/fM9jnHEWtvOHCW6ar6RBG7/E+JDjv6mQ5/K2EJWy7R3MAWfJTaRiE1Lr700RA==" saltValue="2YVNEi1NeJeksRvtanEaLQ==" spinCount="100000" sqref="C23:C26" name="Rango1_8"/>
    <protectedRange algorithmName="SHA-512" hashValue="GcA5hYHi0S0v0TFeihONv8ng/fM9jnHEWtvOHCW6ar6RBG7/E+JDjv6mQ5/K2EJWy7R3MAWfJTaRiE1Lr700RA==" saltValue="2YVNEi1NeJeksRvtanEaLQ==" spinCount="100000" sqref="C27:C31" name="Rango1_9"/>
    <protectedRange algorithmName="SHA-512" hashValue="GcA5hYHi0S0v0TFeihONv8ng/fM9jnHEWtvOHCW6ar6RBG7/E+JDjv6mQ5/K2EJWy7R3MAWfJTaRiE1Lr700RA==" saltValue="2YVNEi1NeJeksRvtanEaLQ==" spinCount="100000" sqref="C3" name="Rango1_1_1_1"/>
    <protectedRange algorithmName="SHA-512" hashValue="GcA5hYHi0S0v0TFeihONv8ng/fM9jnHEWtvOHCW6ar6RBG7/E+JDjv6mQ5/K2EJWy7R3MAWfJTaRiE1Lr700RA==" saltValue="2YVNEi1NeJeksRvtanEaLQ==" spinCount="100000" sqref="C2" name="Rango1_3_1"/>
    <protectedRange algorithmName="SHA-512" hashValue="GcA5hYHi0S0v0TFeihONv8ng/fM9jnHEWtvOHCW6ar6RBG7/E+JDjv6mQ5/K2EJWy7R3MAWfJTaRiE1Lr700RA==" saltValue="2YVNEi1NeJeksRvtanEaLQ==" spinCount="100000" sqref="C4:C12" name="Rango1_2_1"/>
    <protectedRange algorithmName="SHA-512" hashValue="GcA5hYHi0S0v0TFeihONv8ng/fM9jnHEWtvOHCW6ar6RBG7/E+JDjv6mQ5/K2EJWy7R3MAWfJTaRiE1Lr700RA==" saltValue="2YVNEi1NeJeksRvtanEaLQ==" spinCount="100000" sqref="C13:C22" name="Rango1_1_1"/>
    <protectedRange algorithmName="SHA-512" hashValue="GcA5hYHi0S0v0TFeihONv8ng/fM9jnHEWtvOHCW6ar6RBG7/E+JDjv6mQ5/K2EJWy7R3MAWfJTaRiE1Lr700RA==" saltValue="2YVNEi1NeJeksRvtanEaLQ==" spinCount="100000" sqref="C55:C64" name="Rango1_15_1"/>
    <protectedRange algorithmName="SHA-512" hashValue="GcA5hYHi0S0v0TFeihONv8ng/fM9jnHEWtvOHCW6ar6RBG7/E+JDjv6mQ5/K2EJWy7R3MAWfJTaRiE1Lr700RA==" saltValue="2YVNEi1NeJeksRvtanEaLQ==" spinCount="100000" sqref="C32:C36" name="Rango1_10_1"/>
    <protectedRange algorithmName="SHA-512" hashValue="GcA5hYHi0S0v0TFeihONv8ng/fM9jnHEWtvOHCW6ar6RBG7/E+JDjv6mQ5/K2EJWy7R3MAWfJTaRiE1Lr700RA==" saltValue="2YVNEi1NeJeksRvtanEaLQ==" spinCount="100000" sqref="C37" name="Rango1_10"/>
    <protectedRange algorithmName="SHA-512" hashValue="GcA5hYHi0S0v0TFeihONv8ng/fM9jnHEWtvOHCW6ar6RBG7/E+JDjv6mQ5/K2EJWy7R3MAWfJTaRiE1Lr700RA==" saltValue="2YVNEi1NeJeksRvtanEaLQ==" spinCount="100000" sqref="C38 C40:C46" name="Rango1_12_1"/>
    <protectedRange algorithmName="SHA-512" hashValue="GcA5hYHi0S0v0TFeihONv8ng/fM9jnHEWtvOHCW6ar6RBG7/E+JDjv6mQ5/K2EJWy7R3MAWfJTaRiE1Lr700RA==" saltValue="2YVNEi1NeJeksRvtanEaLQ==" spinCount="100000" sqref="C39" name="Rango1_1_2"/>
    <protectedRange algorithmName="SHA-512" hashValue="GcA5hYHi0S0v0TFeihONv8ng/fM9jnHEWtvOHCW6ar6RBG7/E+JDjv6mQ5/K2EJWy7R3MAWfJTaRiE1Lr700RA==" saltValue="2YVNEi1NeJeksRvtanEaLQ==" spinCount="100000" sqref="C47" name="Rango1_12_1_1"/>
    <protectedRange algorithmName="SHA-512" hashValue="GcA5hYHi0S0v0TFeihONv8ng/fM9jnHEWtvOHCW6ar6RBG7/E+JDjv6mQ5/K2EJWy7R3MAWfJTaRiE1Lr700RA==" saltValue="2YVNEi1NeJeksRvtanEaLQ==" spinCount="100000" sqref="C48" name="Rango1_12_2"/>
    <protectedRange algorithmName="SHA-512" hashValue="GcA5hYHi0S0v0TFeihONv8ng/fM9jnHEWtvOHCW6ar6RBG7/E+JDjv6mQ5/K2EJWy7R3MAWfJTaRiE1Lr700RA==" saltValue="2YVNEi1NeJeksRvtanEaLQ==" spinCount="100000" sqref="C50:C54" name="Rango1_13_1"/>
    <protectedRange algorithmName="SHA-512" hashValue="GcA5hYHi0S0v0TFeihONv8ng/fM9jnHEWtvOHCW6ar6RBG7/E+JDjv6mQ5/K2EJWy7R3MAWfJTaRiE1Lr700RA==" saltValue="2YVNEi1NeJeksRvtanEaLQ==" spinCount="100000" sqref="C49" name="Rango1_13_1_1"/>
    <protectedRange algorithmName="SHA-512" hashValue="pxAkKzOCjvXasYOnM+tnfrlS0jUzZJZRMgGsuhBLdOpqwSk9dkTnbGVWqa28nzlY6aOjfLtGt/3j1NRiS3XtIA==" saltValue="ycGRswPEtsrpQJzjeHmfrg==" spinCount="100000" sqref="C65" name="Rango2_3_1_1"/>
    <protectedRange algorithmName="SHA-512" hashValue="GcA5hYHi0S0v0TFeihONv8ng/fM9jnHEWtvOHCW6ar6RBG7/E+JDjv6mQ5/K2EJWy7R3MAWfJTaRiE1Lr700RA==" saltValue="2YVNEi1NeJeksRvtanEaLQ==" spinCount="100000" sqref="C66:C69" name="Rango1_5_2"/>
    <protectedRange algorithmName="SHA-512" hashValue="GcA5hYHi0S0v0TFeihONv8ng/fM9jnHEWtvOHCW6ar6RBG7/E+JDjv6mQ5/K2EJWy7R3MAWfJTaRiE1Lr700RA==" saltValue="2YVNEi1NeJeksRvtanEaLQ==" spinCount="100000" sqref="C70:C78" name="Rango1_1_3"/>
    <protectedRange algorithmName="SHA-512" hashValue="GcA5hYHi0S0v0TFeihONv8ng/fM9jnHEWtvOHCW6ar6RBG7/E+JDjv6mQ5/K2EJWy7R3MAWfJTaRiE1Lr700RA==" saltValue="2YVNEi1NeJeksRvtanEaLQ==" spinCount="100000" sqref="C87:C90" name="Rango1_14"/>
    <protectedRange algorithmName="SHA-512" hashValue="GcA5hYHi0S0v0TFeihONv8ng/fM9jnHEWtvOHCW6ar6RBG7/E+JDjv6mQ5/K2EJWy7R3MAWfJTaRiE1Lr700RA==" saltValue="2YVNEi1NeJeksRvtanEaLQ==" spinCount="100000" sqref="C91" name="Rango1_16"/>
    <protectedRange algorithmName="SHA-512" hashValue="pxAkKzOCjvXasYOnM+tnfrlS0jUzZJZRMgGsuhBLdOpqwSk9dkTnbGVWqa28nzlY6aOjfLtGt/3j1NRiS3XtIA==" saltValue="ycGRswPEtsrpQJzjeHmfrg==" spinCount="100000" sqref="C79:C82" name="Rango2_1_2"/>
    <protectedRange algorithmName="SHA-512" hashValue="pxAkKzOCjvXasYOnM+tnfrlS0jUzZJZRMgGsuhBLdOpqwSk9dkTnbGVWqa28nzlY6aOjfLtGt/3j1NRiS3XtIA==" saltValue="ycGRswPEtsrpQJzjeHmfrg==" spinCount="100000" sqref="C83:C84" name="Rango2_2_2"/>
    <protectedRange algorithmName="SHA-512" hashValue="pxAkKzOCjvXasYOnM+tnfrlS0jUzZJZRMgGsuhBLdOpqwSk9dkTnbGVWqa28nzlY6aOjfLtGt/3j1NRiS3XtIA==" saltValue="ycGRswPEtsrpQJzjeHmfrg==" spinCount="100000" sqref="C85" name="Rango2_1_2_1"/>
    <protectedRange algorithmName="SHA-512" hashValue="pxAkKzOCjvXasYOnM+tnfrlS0jUzZJZRMgGsuhBLdOpqwSk9dkTnbGVWqa28nzlY6aOjfLtGt/3j1NRiS3XtIA==" saltValue="ycGRswPEtsrpQJzjeHmfrg==" spinCount="100000" sqref="C86" name="Rango2_1_2_2"/>
    <protectedRange algorithmName="SHA-512" hashValue="pxAkKzOCjvXasYOnM+tnfrlS0jUzZJZRMgGsuhBLdOpqwSk9dkTnbGVWqa28nzlY6aOjfLtGt/3j1NRiS3XtIA==" saltValue="ycGRswPEtsrpQJzjeHmfrg==" spinCount="100000" sqref="C101:C103" name="Rango2_3_2"/>
    <protectedRange algorithmName="SHA-512" hashValue="pxAkKzOCjvXasYOnM+tnfrlS0jUzZJZRMgGsuhBLdOpqwSk9dkTnbGVWqa28nzlY6aOjfLtGt/3j1NRiS3XtIA==" saltValue="ycGRswPEtsrpQJzjeHmfrg==" spinCount="100000" sqref="C92:C95" name="Rango2_8_1"/>
    <protectedRange algorithmName="SHA-512" hashValue="pxAkKzOCjvXasYOnM+tnfrlS0jUzZJZRMgGsuhBLdOpqwSk9dkTnbGVWqa28nzlY6aOjfLtGt/3j1NRiS3XtIA==" saltValue="ycGRswPEtsrpQJzjeHmfrg==" spinCount="100000" sqref="C96:C99" name="Rango2_1"/>
    <protectedRange algorithmName="SHA-512" hashValue="pxAkKzOCjvXasYOnM+tnfrlS0jUzZJZRMgGsuhBLdOpqwSk9dkTnbGVWqa28nzlY6aOjfLtGt/3j1NRiS3XtIA==" saltValue="ycGRswPEtsrpQJzjeHmfrg==" spinCount="100000" sqref="C100" name="Rango2_10"/>
    <protectedRange algorithmName="SHA-512" hashValue="pxAkKzOCjvXasYOnM+tnfrlS0jUzZJZRMgGsuhBLdOpqwSk9dkTnbGVWqa28nzlY6aOjfLtGt/3j1NRiS3XtIA==" saltValue="ycGRswPEtsrpQJzjeHmfrg==" spinCount="100000" sqref="C104:C109" name="Rango2_3_1_2"/>
    <protectedRange algorithmName="SHA-512" hashValue="pxAkKzOCjvXasYOnM+tnfrlS0jUzZJZRMgGsuhBLdOpqwSk9dkTnbGVWqa28nzlY6aOjfLtGt/3j1NRiS3XtIA==" saltValue="ycGRswPEtsrpQJzjeHmfrg==" spinCount="100000" sqref="C110:C113" name="Rango2_5_1"/>
    <protectedRange algorithmName="SHA-512" hashValue="pxAkKzOCjvXasYOnM+tnfrlS0jUzZJZRMgGsuhBLdOpqwSk9dkTnbGVWqa28nzlY6aOjfLtGt/3j1NRiS3XtIA==" saltValue="ycGRswPEtsrpQJzjeHmfrg==" spinCount="100000" sqref="C114:C115" name="Rango2_10_1"/>
  </protectedRanges>
  <mergeCells count="2">
    <mergeCell ref="C66:C69"/>
    <mergeCell ref="C110:C1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30" workbookViewId="0">
      <selection activeCell="B38" sqref="B2:B38"/>
    </sheetView>
  </sheetViews>
  <sheetFormatPr baseColWidth="10" defaultRowHeight="15" x14ac:dyDescent="0.25"/>
  <sheetData>
    <row r="1" spans="2:2" ht="15.75" thickBot="1" x14ac:dyDescent="0.3"/>
    <row r="2" spans="2:2" ht="18" x14ac:dyDescent="0.25">
      <c r="B2" s="124">
        <v>1</v>
      </c>
    </row>
    <row r="3" spans="2:2" ht="18" x14ac:dyDescent="0.25">
      <c r="B3" s="123">
        <v>0.2</v>
      </c>
    </row>
    <row r="4" spans="2:2" ht="18" x14ac:dyDescent="0.25">
      <c r="B4" s="165">
        <v>1</v>
      </c>
    </row>
    <row r="5" spans="2:2" ht="18.75" thickBot="1" x14ac:dyDescent="0.3">
      <c r="B5" s="125">
        <v>1</v>
      </c>
    </row>
    <row r="6" spans="2:2" ht="18" x14ac:dyDescent="0.25">
      <c r="B6" s="131">
        <v>1</v>
      </c>
    </row>
    <row r="7" spans="2:2" ht="18.75" thickBot="1" x14ac:dyDescent="0.3">
      <c r="B7" s="133">
        <v>1</v>
      </c>
    </row>
    <row r="8" spans="2:2" ht="18" x14ac:dyDescent="0.25">
      <c r="B8" s="123">
        <v>1</v>
      </c>
    </row>
    <row r="9" spans="2:2" ht="18.75" thickBot="1" x14ac:dyDescent="0.3">
      <c r="B9" s="123">
        <v>1</v>
      </c>
    </row>
    <row r="10" spans="2:2" ht="18" x14ac:dyDescent="0.25">
      <c r="B10" s="124">
        <v>0</v>
      </c>
    </row>
    <row r="11" spans="2:2" ht="18" x14ac:dyDescent="0.25">
      <c r="B11" s="123">
        <v>0</v>
      </c>
    </row>
    <row r="12" spans="2:2" ht="18" x14ac:dyDescent="0.25">
      <c r="B12" s="123">
        <v>0</v>
      </c>
    </row>
    <row r="13" spans="2:2" ht="18.75" thickBot="1" x14ac:dyDescent="0.3">
      <c r="B13" s="125">
        <v>0</v>
      </c>
    </row>
    <row r="14" spans="2:2" ht="18.75" thickBot="1" x14ac:dyDescent="0.3">
      <c r="B14" s="125">
        <v>0</v>
      </c>
    </row>
    <row r="15" spans="2:2" ht="18" x14ac:dyDescent="0.25">
      <c r="B15" s="124">
        <v>0.6</v>
      </c>
    </row>
    <row r="16" spans="2:2" ht="18" x14ac:dyDescent="0.25">
      <c r="B16" s="163">
        <v>0.6</v>
      </c>
    </row>
    <row r="17" spans="2:2" ht="18" x14ac:dyDescent="0.25">
      <c r="B17" s="123">
        <v>1</v>
      </c>
    </row>
    <row r="18" spans="2:2" ht="18.75" thickBot="1" x14ac:dyDescent="0.3">
      <c r="B18" s="125">
        <v>1</v>
      </c>
    </row>
    <row r="19" spans="2:2" ht="18" x14ac:dyDescent="0.25">
      <c r="B19" s="153">
        <v>1</v>
      </c>
    </row>
    <row r="20" spans="2:2" ht="18" x14ac:dyDescent="0.25">
      <c r="B20" s="154">
        <v>1</v>
      </c>
    </row>
    <row r="21" spans="2:2" ht="18" x14ac:dyDescent="0.25">
      <c r="B21" s="156">
        <v>1</v>
      </c>
    </row>
    <row r="22" spans="2:2" ht="18.75" thickBot="1" x14ac:dyDescent="0.3">
      <c r="B22" s="158">
        <v>1</v>
      </c>
    </row>
    <row r="23" spans="2:2" ht="18" x14ac:dyDescent="0.25">
      <c r="B23" s="123">
        <v>1</v>
      </c>
    </row>
    <row r="24" spans="2:2" ht="18" x14ac:dyDescent="0.25">
      <c r="B24" s="123">
        <v>0.5</v>
      </c>
    </row>
    <row r="25" spans="2:2" ht="18" x14ac:dyDescent="0.25">
      <c r="B25" s="123">
        <v>0.5</v>
      </c>
    </row>
    <row r="26" spans="2:2" ht="18.75" thickBot="1" x14ac:dyDescent="0.3">
      <c r="B26" s="123">
        <v>0.5</v>
      </c>
    </row>
    <row r="27" spans="2:2" ht="18" x14ac:dyDescent="0.25">
      <c r="B27" s="139">
        <v>0.1</v>
      </c>
    </row>
    <row r="28" spans="2:2" ht="18" x14ac:dyDescent="0.25">
      <c r="B28" s="140">
        <v>0.18</v>
      </c>
    </row>
    <row r="29" spans="2:2" ht="18" x14ac:dyDescent="0.25">
      <c r="B29" s="140">
        <v>1</v>
      </c>
    </row>
    <row r="30" spans="2:2" ht="18" x14ac:dyDescent="0.25">
      <c r="B30" s="140">
        <v>1</v>
      </c>
    </row>
    <row r="31" spans="2:2" ht="18" x14ac:dyDescent="0.25">
      <c r="B31" s="140">
        <v>1</v>
      </c>
    </row>
    <row r="32" spans="2:2" ht="18.75" thickBot="1" x14ac:dyDescent="0.3">
      <c r="B32" s="141">
        <v>0.2</v>
      </c>
    </row>
    <row r="33" spans="2:2" x14ac:dyDescent="0.25">
      <c r="B33" s="399">
        <v>0.4</v>
      </c>
    </row>
    <row r="34" spans="2:2" x14ac:dyDescent="0.25">
      <c r="B34" s="400"/>
    </row>
    <row r="35" spans="2:2" x14ac:dyDescent="0.25">
      <c r="B35" s="400"/>
    </row>
    <row r="36" spans="2:2" ht="15.75" thickBot="1" x14ac:dyDescent="0.3">
      <c r="B36" s="401"/>
    </row>
    <row r="37" spans="2:2" ht="36" x14ac:dyDescent="0.25">
      <c r="B37" s="229" t="s">
        <v>871</v>
      </c>
    </row>
    <row r="38" spans="2:2" ht="36" x14ac:dyDescent="0.25">
      <c r="B38" s="231" t="s">
        <v>868</v>
      </c>
    </row>
  </sheetData>
  <protectedRanges>
    <protectedRange algorithmName="SHA-512" hashValue="GcA5hYHi0S0v0TFeihONv8ng/fM9jnHEWtvOHCW6ar6RBG7/E+JDjv6mQ5/K2EJWy7R3MAWfJTaRiE1Lr700RA==" saltValue="2YVNEi1NeJeksRvtanEaLQ==" spinCount="100000" sqref="B10:B13" name="Rango1_14"/>
    <protectedRange algorithmName="SHA-512" hashValue="GcA5hYHi0S0v0TFeihONv8ng/fM9jnHEWtvOHCW6ar6RBG7/E+JDjv6mQ5/K2EJWy7R3MAWfJTaRiE1Lr700RA==" saltValue="2YVNEi1NeJeksRvtanEaLQ==" spinCount="100000" sqref="B14" name="Rango1_16"/>
    <protectedRange algorithmName="SHA-512" hashValue="pxAkKzOCjvXasYOnM+tnfrlS0jUzZJZRMgGsuhBLdOpqwSk9dkTnbGVWqa28nzlY6aOjfLtGt/3j1NRiS3XtIA==" saltValue="ycGRswPEtsrpQJzjeHmfrg==" spinCount="100000" sqref="B2:B5" name="Rango2_1_2"/>
    <protectedRange algorithmName="SHA-512" hashValue="pxAkKzOCjvXasYOnM+tnfrlS0jUzZJZRMgGsuhBLdOpqwSk9dkTnbGVWqa28nzlY6aOjfLtGt/3j1NRiS3XtIA==" saltValue="ycGRswPEtsrpQJzjeHmfrg==" spinCount="100000" sqref="B6:B7" name="Rango2_2_2"/>
    <protectedRange algorithmName="SHA-512" hashValue="pxAkKzOCjvXasYOnM+tnfrlS0jUzZJZRMgGsuhBLdOpqwSk9dkTnbGVWqa28nzlY6aOjfLtGt/3j1NRiS3XtIA==" saltValue="ycGRswPEtsrpQJzjeHmfrg==" spinCount="100000" sqref="B8" name="Rango2_1_2_1"/>
    <protectedRange algorithmName="SHA-512" hashValue="pxAkKzOCjvXasYOnM+tnfrlS0jUzZJZRMgGsuhBLdOpqwSk9dkTnbGVWqa28nzlY6aOjfLtGt/3j1NRiS3XtIA==" saltValue="ycGRswPEtsrpQJzjeHmfrg==" spinCount="100000" sqref="B9" name="Rango2_1_2_2"/>
    <protectedRange algorithmName="SHA-512" hashValue="pxAkKzOCjvXasYOnM+tnfrlS0jUzZJZRMgGsuhBLdOpqwSk9dkTnbGVWqa28nzlY6aOjfLtGt/3j1NRiS3XtIA==" saltValue="ycGRswPEtsrpQJzjeHmfrg==" spinCount="100000" sqref="B24 B25 B26" name="Rango2_3_2"/>
    <protectedRange algorithmName="SHA-512" hashValue="pxAkKzOCjvXasYOnM+tnfrlS0jUzZJZRMgGsuhBLdOpqwSk9dkTnbGVWqa28nzlY6aOjfLtGt/3j1NRiS3XtIA==" saltValue="ycGRswPEtsrpQJzjeHmfrg==" spinCount="100000" sqref="B15 B16:B18" name="Rango2_8_1"/>
    <protectedRange algorithmName="SHA-512" hashValue="pxAkKzOCjvXasYOnM+tnfrlS0jUzZJZRMgGsuhBLdOpqwSk9dkTnbGVWqa28nzlY6aOjfLtGt/3j1NRiS3XtIA==" saltValue="ycGRswPEtsrpQJzjeHmfrg==" spinCount="100000" sqref="B19:B22" name="Rango2_1"/>
    <protectedRange algorithmName="SHA-512" hashValue="pxAkKzOCjvXasYOnM+tnfrlS0jUzZJZRMgGsuhBLdOpqwSk9dkTnbGVWqa28nzlY6aOjfLtGt/3j1NRiS3XtIA==" saltValue="ycGRswPEtsrpQJzjeHmfrg==" spinCount="100000" sqref="B23" name="Rango2_10"/>
    <protectedRange algorithmName="SHA-512" hashValue="pxAkKzOCjvXasYOnM+tnfrlS0jUzZJZRMgGsuhBLdOpqwSk9dkTnbGVWqa28nzlY6aOjfLtGt/3j1NRiS3XtIA==" saltValue="ycGRswPEtsrpQJzjeHmfrg==" spinCount="100000" sqref="B27:B32" name="Rango2_3_1_2"/>
    <protectedRange algorithmName="SHA-512" hashValue="pxAkKzOCjvXasYOnM+tnfrlS0jUzZJZRMgGsuhBLdOpqwSk9dkTnbGVWqa28nzlY6aOjfLtGt/3j1NRiS3XtIA==" saltValue="ycGRswPEtsrpQJzjeHmfrg==" spinCount="100000" sqref="B33:B36" name="Rango2_5_1"/>
    <protectedRange algorithmName="SHA-512" hashValue="pxAkKzOCjvXasYOnM+tnfrlS0jUzZJZRMgGsuhBLdOpqwSk9dkTnbGVWqa28nzlY6aOjfLtGt/3j1NRiS3XtIA==" saltValue="ycGRswPEtsrpQJzjeHmfrg==" spinCount="100000" sqref="B37:B38" name="Rango2_10_1"/>
  </protectedRanges>
  <mergeCells count="1">
    <mergeCell ref="B33: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PMR III TRIM 2021 FPS-FNC</vt:lpstr>
      <vt:lpstr>% II TRIM 2021</vt:lpstr>
      <vt:lpstr>Hoja2</vt:lpstr>
      <vt:lpstr>'PMR III TRIM 2021 FPS-FNC'!Área_de_impresión</vt:lpstr>
      <vt:lpstr>'PMR III TRIM 2021 FPS-FNC'!Print_Area</vt:lpstr>
      <vt:lpstr>'PMR III TRIM 2021 FPS-FNC'!Títulos_a_imprimir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 TORRES C.</dc:creator>
  <cp:lastModifiedBy>ana maria fernandez baròn</cp:lastModifiedBy>
  <dcterms:created xsi:type="dcterms:W3CDTF">2020-08-25T15:20:25Z</dcterms:created>
  <dcterms:modified xsi:type="dcterms:W3CDTF">2022-01-04T20:27:04Z</dcterms:modified>
</cp:coreProperties>
</file>